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azd\Desktop\ZIMSKI MNOGOBOJ 2017\"/>
    </mc:Choice>
  </mc:AlternateContent>
  <bookViews>
    <workbookView xWindow="0" yWindow="30" windowWidth="19155" windowHeight="850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31" i="1" l="1"/>
  <c r="E31" i="1" s="1"/>
  <c r="G40" i="1"/>
  <c r="K46" i="1"/>
  <c r="K22" i="1"/>
  <c r="K20" i="1"/>
  <c r="K29" i="1"/>
  <c r="K18" i="1"/>
  <c r="K33" i="1"/>
  <c r="K16" i="1"/>
  <c r="K14" i="1"/>
  <c r="K35" i="1"/>
  <c r="K19" i="1"/>
  <c r="K25" i="1"/>
  <c r="K59" i="1"/>
  <c r="K15" i="1"/>
  <c r="K43" i="1"/>
  <c r="K17" i="1"/>
  <c r="K28" i="1"/>
  <c r="K45" i="1"/>
  <c r="I49" i="1"/>
  <c r="I36" i="1"/>
  <c r="I46" i="1"/>
  <c r="I22" i="1"/>
  <c r="I20" i="1"/>
  <c r="I29" i="1"/>
  <c r="I18" i="1"/>
  <c r="I33" i="1"/>
  <c r="I16" i="1"/>
  <c r="I14" i="1"/>
  <c r="I35" i="1"/>
  <c r="I19" i="1"/>
  <c r="I25" i="1"/>
  <c r="I59" i="1"/>
  <c r="I15" i="1"/>
  <c r="I43" i="1"/>
  <c r="I17" i="1"/>
  <c r="I28" i="1"/>
  <c r="I45" i="1"/>
  <c r="G46" i="1"/>
  <c r="G22" i="1"/>
  <c r="G20" i="1"/>
  <c r="G29" i="1"/>
  <c r="G18" i="1"/>
  <c r="G33" i="1"/>
  <c r="G16" i="1"/>
  <c r="G14" i="1"/>
  <c r="G35" i="1"/>
  <c r="G19" i="1"/>
  <c r="G25" i="1"/>
  <c r="G59" i="1"/>
  <c r="G15" i="1"/>
  <c r="G43" i="1"/>
  <c r="G17" i="1"/>
  <c r="G28" i="1"/>
  <c r="G45" i="1"/>
  <c r="D46" i="1"/>
  <c r="E46" i="1" s="1"/>
  <c r="D22" i="1"/>
  <c r="E22" i="1" s="1"/>
  <c r="D20" i="1"/>
  <c r="E20" i="1" s="1"/>
  <c r="D29" i="1"/>
  <c r="E29" i="1" s="1"/>
  <c r="D18" i="1"/>
  <c r="E18" i="1" s="1"/>
  <c r="D33" i="1"/>
  <c r="E33" i="1" s="1"/>
  <c r="D16" i="1"/>
  <c r="E16" i="1" s="1"/>
  <c r="D14" i="1"/>
  <c r="E14" i="1" s="1"/>
  <c r="D35" i="1"/>
  <c r="E35" i="1" s="1"/>
  <c r="D19" i="1"/>
  <c r="E19" i="1" s="1"/>
  <c r="D25" i="1"/>
  <c r="E25" i="1" s="1"/>
  <c r="D59" i="1"/>
  <c r="E59" i="1" s="1"/>
  <c r="D15" i="1"/>
  <c r="E15" i="1" s="1"/>
  <c r="D43" i="1"/>
  <c r="E43" i="1" s="1"/>
  <c r="D17" i="1"/>
  <c r="E17" i="1" s="1"/>
  <c r="D28" i="1"/>
  <c r="E28" i="1" s="1"/>
  <c r="D45" i="1"/>
  <c r="E45" i="1" s="1"/>
  <c r="L28" i="1" l="1"/>
  <c r="L59" i="1"/>
  <c r="L45" i="1"/>
  <c r="L18" i="1"/>
  <c r="L25" i="1"/>
  <c r="L33" i="1"/>
  <c r="L29" i="1"/>
  <c r="L17" i="1"/>
  <c r="L35" i="1"/>
  <c r="L22" i="1"/>
  <c r="L43" i="1"/>
  <c r="L15" i="1"/>
  <c r="L19" i="1"/>
  <c r="L14" i="1"/>
  <c r="L16" i="1"/>
  <c r="L20" i="1"/>
  <c r="L46" i="1"/>
  <c r="D23" i="1"/>
  <c r="E23" i="1" s="1"/>
  <c r="D53" i="1"/>
  <c r="E53" i="1" s="1"/>
  <c r="K47" i="1"/>
  <c r="K34" i="1"/>
  <c r="I47" i="1"/>
  <c r="I34" i="1"/>
  <c r="G47" i="1"/>
  <c r="G34" i="1"/>
  <c r="D47" i="1"/>
  <c r="E47" i="1" s="1"/>
  <c r="D34" i="1"/>
  <c r="E34" i="1" s="1"/>
  <c r="L34" i="1" s="1"/>
  <c r="L47" i="1" l="1"/>
  <c r="I32" i="1"/>
  <c r="I39" i="1"/>
  <c r="I37" i="1"/>
  <c r="I54" i="1"/>
  <c r="I26" i="1"/>
  <c r="I30" i="1"/>
  <c r="I50" i="1"/>
  <c r="I48" i="1"/>
  <c r="I40" i="1"/>
  <c r="I42" i="1"/>
  <c r="I27" i="1"/>
  <c r="I23" i="1"/>
  <c r="I52" i="1"/>
  <c r="I31" i="1"/>
  <c r="I53" i="1"/>
  <c r="I56" i="1"/>
  <c r="I44" i="1"/>
  <c r="I38" i="1"/>
  <c r="I41" i="1"/>
  <c r="I58" i="1"/>
  <c r="I55" i="1"/>
  <c r="I57" i="1"/>
  <c r="I51" i="1" l="1"/>
  <c r="I21" i="1"/>
  <c r="I24" i="1"/>
  <c r="K23" i="1" l="1"/>
  <c r="K53" i="1"/>
  <c r="K49" i="1"/>
  <c r="K39" i="1"/>
  <c r="K37" i="1"/>
  <c r="K44" i="1"/>
  <c r="K26" i="1"/>
  <c r="K55" i="1"/>
  <c r="K31" i="1"/>
  <c r="K40" i="1"/>
  <c r="K56" i="1"/>
  <c r="G23" i="1"/>
  <c r="G53" i="1"/>
  <c r="G49" i="1"/>
  <c r="G31" i="1"/>
  <c r="G55" i="1"/>
  <c r="G26" i="1"/>
  <c r="G44" i="1"/>
  <c r="G37" i="1"/>
  <c r="G39" i="1"/>
  <c r="G56" i="1"/>
  <c r="D49" i="1"/>
  <c r="E49" i="1" s="1"/>
  <c r="D39" i="1"/>
  <c r="E39" i="1" s="1"/>
  <c r="D37" i="1"/>
  <c r="E37" i="1" s="1"/>
  <c r="D44" i="1"/>
  <c r="E44" i="1" s="1"/>
  <c r="D26" i="1"/>
  <c r="E26" i="1" s="1"/>
  <c r="D55" i="1"/>
  <c r="E55" i="1" s="1"/>
  <c r="D40" i="1"/>
  <c r="E40" i="1" s="1"/>
  <c r="D56" i="1"/>
  <c r="E56" i="1" s="1"/>
  <c r="K32" i="1"/>
  <c r="K50" i="1"/>
  <c r="K48" i="1"/>
  <c r="K51" i="1"/>
  <c r="K42" i="1"/>
  <c r="K36" i="1"/>
  <c r="K52" i="1"/>
  <c r="K58" i="1"/>
  <c r="K30" i="1"/>
  <c r="K41" i="1"/>
  <c r="K38" i="1"/>
  <c r="K24" i="1"/>
  <c r="K54" i="1"/>
  <c r="G50" i="1"/>
  <c r="G48" i="1"/>
  <c r="G51" i="1"/>
  <c r="G42" i="1"/>
  <c r="G36" i="1"/>
  <c r="G52" i="1"/>
  <c r="G58" i="1"/>
  <c r="G30" i="1"/>
  <c r="G41" i="1"/>
  <c r="G38" i="1"/>
  <c r="G24" i="1"/>
  <c r="G54" i="1"/>
  <c r="G32" i="1"/>
  <c r="D50" i="1"/>
  <c r="E50" i="1" s="1"/>
  <c r="D48" i="1"/>
  <c r="E48" i="1" s="1"/>
  <c r="D51" i="1"/>
  <c r="E51" i="1" s="1"/>
  <c r="D42" i="1"/>
  <c r="E42" i="1" s="1"/>
  <c r="D36" i="1"/>
  <c r="E36" i="1" s="1"/>
  <c r="D52" i="1"/>
  <c r="E52" i="1" s="1"/>
  <c r="D58" i="1"/>
  <c r="E58" i="1" s="1"/>
  <c r="D30" i="1"/>
  <c r="E30" i="1" s="1"/>
  <c r="D41" i="1"/>
  <c r="E41" i="1" s="1"/>
  <c r="D38" i="1"/>
  <c r="E38" i="1" s="1"/>
  <c r="D24" i="1"/>
  <c r="E24" i="1" s="1"/>
  <c r="D54" i="1"/>
  <c r="E54" i="1" s="1"/>
  <c r="D32" i="1"/>
  <c r="E32" i="1" s="1"/>
  <c r="K21" i="1"/>
  <c r="G21" i="1"/>
  <c r="D21" i="1"/>
  <c r="E21" i="1" s="1"/>
  <c r="K27" i="1"/>
  <c r="G27" i="1"/>
  <c r="D27" i="1"/>
  <c r="E27" i="1" s="1"/>
  <c r="K57" i="1"/>
  <c r="G57" i="1"/>
  <c r="D57" i="1"/>
  <c r="E57" i="1" s="1"/>
  <c r="L23" i="1" l="1"/>
  <c r="L53" i="1"/>
  <c r="L40" i="1"/>
  <c r="L55" i="1"/>
  <c r="L44" i="1"/>
  <c r="L39" i="1"/>
  <c r="L56" i="1"/>
  <c r="L31" i="1"/>
  <c r="L26" i="1"/>
  <c r="L37" i="1"/>
  <c r="L49" i="1"/>
  <c r="L54" i="1"/>
  <c r="L51" i="1"/>
  <c r="L30" i="1"/>
  <c r="L52" i="1"/>
  <c r="L32" i="1"/>
  <c r="L24" i="1"/>
  <c r="L38" i="1"/>
  <c r="L41" i="1"/>
  <c r="L58" i="1"/>
  <c r="L36" i="1"/>
  <c r="L42" i="1"/>
  <c r="L48" i="1"/>
  <c r="L50" i="1"/>
  <c r="L21" i="1"/>
  <c r="L27" i="1"/>
  <c r="L57" i="1"/>
</calcChain>
</file>

<file path=xl/sharedStrings.xml><?xml version="1.0" encoding="utf-8"?>
<sst xmlns="http://schemas.openxmlformats.org/spreadsheetml/2006/main" count="100" uniqueCount="90">
  <si>
    <t xml:space="preserve">ZAVOD ZA ŠPORT PTUJU in AK CP PTUJ </t>
  </si>
  <si>
    <t>LETNIK 96/97-DEKLICE</t>
  </si>
  <si>
    <t>Letnik</t>
  </si>
  <si>
    <t>SKUPAJ</t>
  </si>
  <si>
    <t>PRIIMEK IN IME</t>
  </si>
  <si>
    <t>rojstva</t>
  </si>
  <si>
    <t>r.</t>
  </si>
  <si>
    <t>40m</t>
  </si>
  <si>
    <t>60 m</t>
  </si>
  <si>
    <t>TOČKE</t>
  </si>
  <si>
    <t>DALJINA</t>
  </si>
  <si>
    <t>KROGLA</t>
  </si>
  <si>
    <t xml:space="preserve">višina </t>
  </si>
  <si>
    <t>TOČK</t>
  </si>
  <si>
    <t xml:space="preserve">Skupno </t>
  </si>
  <si>
    <t>1.skok</t>
  </si>
  <si>
    <t>2.skok</t>
  </si>
  <si>
    <t>3.skok</t>
  </si>
  <si>
    <t>rez.</t>
  </si>
  <si>
    <t>1.met</t>
  </si>
  <si>
    <t>2.met</t>
  </si>
  <si>
    <t>3.met.</t>
  </si>
  <si>
    <t>TEKMA</t>
  </si>
  <si>
    <t>1. in 2. tekma</t>
  </si>
  <si>
    <t>mesto</t>
  </si>
  <si>
    <t>Anja Fladung</t>
  </si>
  <si>
    <t>PETRA LOZINSEK</t>
  </si>
  <si>
    <t>Teja Gašperič</t>
  </si>
  <si>
    <t>ANA MAJA BERNHARD</t>
  </si>
  <si>
    <t>TJAŠA ŽGAVC</t>
  </si>
  <si>
    <t>LEA ŠALAMUN</t>
  </si>
  <si>
    <t>MAŠA  LAH</t>
  </si>
  <si>
    <t>Gordana Žiher</t>
  </si>
  <si>
    <t>Julija  Čeh</t>
  </si>
  <si>
    <t>MNOGOBOJČEK 2010/11</t>
  </si>
  <si>
    <t xml:space="preserve">zapisnik </t>
  </si>
  <si>
    <t>TOČKE 2.</t>
  </si>
  <si>
    <t xml:space="preserve">DALJINA </t>
  </si>
  <si>
    <t xml:space="preserve">TEŽKA ŽOGA </t>
  </si>
  <si>
    <t xml:space="preserve">TEKMA </t>
  </si>
  <si>
    <t xml:space="preserve">TOČKE 1. </t>
  </si>
  <si>
    <t xml:space="preserve">ZAVOD ZA ŠPORT PTUJ in AK PTUJ </t>
  </si>
  <si>
    <t>VIDA GLATZ</t>
  </si>
  <si>
    <t>VITA KOVAČEC</t>
  </si>
  <si>
    <t>ZALA VESELIČ</t>
  </si>
  <si>
    <t>PATRICIJA VINDIŠ</t>
  </si>
  <si>
    <t xml:space="preserve">KAJA RUTAR </t>
  </si>
  <si>
    <t>MNOGOBOJČEK 2017</t>
  </si>
  <si>
    <t>DEKLICE 2002-2003</t>
  </si>
  <si>
    <t>EVA VIDOVIČ</t>
  </si>
  <si>
    <t>KATJA JANŽEKOVIČ</t>
  </si>
  <si>
    <t>LENA PUČKO</t>
  </si>
  <si>
    <t>BERNARDA LETONJA</t>
  </si>
  <si>
    <t>DUNJA KRAJNC</t>
  </si>
  <si>
    <t>ELENA BORAK</t>
  </si>
  <si>
    <t>EVA ROPIČ</t>
  </si>
  <si>
    <t>LEA KELC VNUK</t>
  </si>
  <si>
    <t>MAJA KOKOT</t>
  </si>
  <si>
    <t>MANUELA RIHTARIČ</t>
  </si>
  <si>
    <t>SANDRA BORAK</t>
  </si>
  <si>
    <t>TINA ŽNIDARIČ</t>
  </si>
  <si>
    <t>NIKA VISENJAK</t>
  </si>
  <si>
    <t>LARA ŠTERBAL</t>
  </si>
  <si>
    <t>LUCIJA MLAKAR</t>
  </si>
  <si>
    <t>MIA MOLNAR</t>
  </si>
  <si>
    <t>PETRA HABJANIČ</t>
  </si>
  <si>
    <t>TIA FURMAN</t>
  </si>
  <si>
    <t>EVA GOLOB</t>
  </si>
  <si>
    <t>SARA PLANINŠEK</t>
  </si>
  <si>
    <t>ANA ŠTOLEKAR</t>
  </si>
  <si>
    <t>EVA DJEKIĆ</t>
  </si>
  <si>
    <t>GAJA PLOHL</t>
  </si>
  <si>
    <t>INES ARKLINIČ</t>
  </si>
  <si>
    <t>KAJA TOMASINO</t>
  </si>
  <si>
    <t>KATARINA ŠAMPERL</t>
  </si>
  <si>
    <t>LISA STROUKEN</t>
  </si>
  <si>
    <t>MANJA DOKL</t>
  </si>
  <si>
    <t>MAŠA KOVAČIČ</t>
  </si>
  <si>
    <t>NEJA ŠTURM</t>
  </si>
  <si>
    <t>NUŠA KRAJNC</t>
  </si>
  <si>
    <t>PIA KRAMBERGER</t>
  </si>
  <si>
    <t>REBEKA OREŠEK</t>
  </si>
  <si>
    <t>SARA VIHER</t>
  </si>
  <si>
    <t>EVA KOKOT</t>
  </si>
  <si>
    <t>NUŠA FORŠTNARIČ</t>
  </si>
  <si>
    <t>VANESSA MALNAR</t>
  </si>
  <si>
    <t>GAJA STANOVNIK</t>
  </si>
  <si>
    <t>TIA TOPLAK</t>
  </si>
  <si>
    <t>SANJA KOPŠE</t>
  </si>
  <si>
    <t xml:space="preserve">KOSTANJEVEC ŠPELA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</si>
</sst>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 CE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1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6" fillId="0" borderId="0" xfId="0" applyFont="1" applyFill="1" applyBorder="1"/>
    <xf numFmtId="0" fontId="1" fillId="0" borderId="0" xfId="0" applyNumberFormat="1" applyFont="1" applyFill="1" applyBorder="1" applyAlignment="1">
      <alignment horizontal="left"/>
    </xf>
    <xf numFmtId="14" fontId="2" fillId="0" borderId="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/>
    <xf numFmtId="0" fontId="8" fillId="0" borderId="2" xfId="0" applyNumberFormat="1" applyFont="1" applyFill="1" applyBorder="1"/>
    <xf numFmtId="0" fontId="8" fillId="0" borderId="2" xfId="0" applyFont="1" applyFill="1" applyBorder="1"/>
    <xf numFmtId="0" fontId="8" fillId="0" borderId="8" xfId="0" applyFont="1" applyFill="1" applyBorder="1"/>
    <xf numFmtId="0" fontId="8" fillId="0" borderId="6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9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/>
    <xf numFmtId="0" fontId="8" fillId="0" borderId="9" xfId="0" applyFont="1" applyFill="1" applyBorder="1"/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12" xfId="0" applyNumberFormat="1" applyFont="1" applyFill="1" applyBorder="1" applyAlignment="1">
      <alignment horizontal="center"/>
    </xf>
    <xf numFmtId="0" fontId="10" fillId="0" borderId="13" xfId="0" applyFont="1" applyBorder="1"/>
    <xf numFmtId="0" fontId="10" fillId="0" borderId="14" xfId="0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2" fontId="8" fillId="0" borderId="14" xfId="1" applyNumberFormat="1" applyFont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0" fillId="0" borderId="16" xfId="0" applyFont="1" applyBorder="1"/>
    <xf numFmtId="0" fontId="10" fillId="0" borderId="17" xfId="0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2" fontId="8" fillId="0" borderId="17" xfId="1" applyNumberFormat="1" applyFont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Border="1"/>
    <xf numFmtId="0" fontId="8" fillId="0" borderId="2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5" xfId="0" applyFont="1" applyFill="1" applyBorder="1"/>
    <xf numFmtId="0" fontId="0" fillId="0" borderId="0" xfId="0" applyBorder="1"/>
    <xf numFmtId="0" fontId="8" fillId="0" borderId="3" xfId="0" applyFont="1" applyFill="1" applyBorder="1"/>
    <xf numFmtId="0" fontId="8" fillId="0" borderId="5" xfId="0" applyFont="1" applyFill="1" applyBorder="1"/>
    <xf numFmtId="2" fontId="8" fillId="0" borderId="15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7" xfId="0" applyNumberFormat="1" applyFont="1" applyFill="1" applyBorder="1"/>
    <xf numFmtId="0" fontId="0" fillId="0" borderId="17" xfId="0" applyBorder="1"/>
    <xf numFmtId="0" fontId="2" fillId="0" borderId="18" xfId="0" applyFont="1" applyFill="1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" xfId="0" applyBorder="1"/>
    <xf numFmtId="0" fontId="4" fillId="0" borderId="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8" fillId="0" borderId="17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/>
    <xf numFmtId="0" fontId="0" fillId="0" borderId="14" xfId="0" applyFont="1" applyBorder="1"/>
    <xf numFmtId="0" fontId="0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12" fillId="0" borderId="17" xfId="1" applyNumberFormat="1" applyFont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14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right"/>
    </xf>
    <xf numFmtId="2" fontId="12" fillId="0" borderId="17" xfId="1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2" fontId="12" fillId="0" borderId="20" xfId="0" applyNumberFormat="1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1" fontId="13" fillId="0" borderId="20" xfId="0" applyNumberFormat="1" applyFont="1" applyFill="1" applyBorder="1" applyAlignment="1">
      <alignment horizontal="center"/>
    </xf>
    <xf numFmtId="2" fontId="12" fillId="0" borderId="20" xfId="1" applyNumberFormat="1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9" fillId="0" borderId="22" xfId="0" applyFont="1" applyBorder="1" applyAlignment="1">
      <alignment horizontal="center"/>
    </xf>
    <xf numFmtId="0" fontId="14" fillId="0" borderId="13" xfId="0" applyFont="1" applyBorder="1" applyAlignment="1">
      <alignment vertical="center"/>
    </xf>
    <xf numFmtId="2" fontId="12" fillId="0" borderId="14" xfId="1" applyNumberFormat="1" applyFont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13" fillId="0" borderId="14" xfId="0" applyNumberFormat="1" applyFont="1" applyFill="1" applyBorder="1" applyAlignment="1">
      <alignment horizontal="center"/>
    </xf>
    <xf numFmtId="0" fontId="14" fillId="0" borderId="16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17" xfId="0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0" fontId="0" fillId="0" borderId="14" xfId="0" applyBorder="1"/>
    <xf numFmtId="0" fontId="0" fillId="0" borderId="15" xfId="0" applyBorder="1"/>
  </cellXfs>
  <cellStyles count="2">
    <cellStyle name="Navadno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9"/>
  <sheetViews>
    <sheetView tabSelected="1" workbookViewId="0">
      <selection activeCell="F60" sqref="F60"/>
    </sheetView>
  </sheetViews>
  <sheetFormatPr defaultRowHeight="15" x14ac:dyDescent="0.25"/>
  <cols>
    <col min="1" max="1" width="20.42578125" customWidth="1"/>
    <col min="2" max="2" width="3.7109375" customWidth="1"/>
    <col min="3" max="3" width="8.28515625" customWidth="1"/>
    <col min="5" max="5" width="7.5703125" customWidth="1"/>
    <col min="6" max="6" width="9.85546875" customWidth="1"/>
    <col min="7" max="7" width="7.5703125" customWidth="1"/>
    <col min="8" max="8" width="13" customWidth="1"/>
    <col min="9" max="9" width="7.28515625" customWidth="1"/>
    <col min="12" max="13" width="10" customWidth="1"/>
    <col min="14" max="14" width="15.28515625" customWidth="1"/>
  </cols>
  <sheetData>
    <row r="3" spans="1:15" ht="15.75" thickBot="1" x14ac:dyDescent="0.3"/>
    <row r="4" spans="1:15" ht="23.25" x14ac:dyDescent="0.35">
      <c r="A4" s="1" t="s">
        <v>47</v>
      </c>
      <c r="B4" s="2"/>
      <c r="C4" s="2"/>
      <c r="D4" s="2"/>
      <c r="E4" s="3"/>
      <c r="F4" s="3"/>
      <c r="G4" s="3"/>
      <c r="H4" s="2"/>
      <c r="I4" s="3"/>
      <c r="J4" s="5"/>
      <c r="K4" s="3"/>
      <c r="L4" s="2"/>
      <c r="M4" s="65"/>
      <c r="N4" s="66"/>
      <c r="O4" s="67"/>
    </row>
    <row r="5" spans="1:15" x14ac:dyDescent="0.25">
      <c r="A5" s="6"/>
      <c r="B5" s="7"/>
      <c r="C5" s="7"/>
      <c r="D5" s="7"/>
      <c r="E5" s="8"/>
      <c r="F5" s="8"/>
      <c r="G5" s="8"/>
      <c r="H5" s="7"/>
      <c r="I5" s="8"/>
      <c r="J5" s="7"/>
      <c r="K5" s="8"/>
      <c r="L5" s="7"/>
      <c r="M5" s="52"/>
      <c r="N5" s="68"/>
      <c r="O5" s="69"/>
    </row>
    <row r="6" spans="1:15" ht="23.25" x14ac:dyDescent="0.35">
      <c r="A6" s="10" t="s">
        <v>41</v>
      </c>
      <c r="B6" s="11"/>
      <c r="C6" s="7"/>
      <c r="D6" s="7"/>
      <c r="E6" s="8"/>
      <c r="F6" s="12" t="s">
        <v>48</v>
      </c>
      <c r="G6" s="8"/>
      <c r="H6" s="7"/>
      <c r="I6" s="8"/>
      <c r="J6" s="7"/>
      <c r="K6" s="8"/>
      <c r="L6" s="7"/>
      <c r="M6" s="52"/>
      <c r="N6" s="68"/>
      <c r="O6" s="69"/>
    </row>
    <row r="7" spans="1:15" x14ac:dyDescent="0.25">
      <c r="A7" s="13">
        <v>42759</v>
      </c>
      <c r="B7" s="7"/>
      <c r="C7" s="7"/>
      <c r="D7" s="7"/>
      <c r="E7" s="8"/>
      <c r="F7" s="8"/>
      <c r="G7" s="8"/>
      <c r="H7" s="7"/>
      <c r="I7" s="8"/>
      <c r="J7" s="7"/>
      <c r="K7" s="8"/>
      <c r="L7" s="14"/>
      <c r="M7" s="52"/>
      <c r="N7" s="68"/>
      <c r="O7" s="69"/>
    </row>
    <row r="8" spans="1:15" x14ac:dyDescent="0.25">
      <c r="A8" s="13"/>
      <c r="B8" s="7"/>
      <c r="C8" s="7"/>
      <c r="D8" s="7"/>
      <c r="E8" s="8"/>
      <c r="F8" s="8"/>
      <c r="G8" s="8"/>
      <c r="H8" s="7"/>
      <c r="I8" s="8"/>
      <c r="J8" s="7"/>
      <c r="K8" s="8"/>
      <c r="L8" s="14"/>
      <c r="M8" s="52"/>
      <c r="N8" s="68"/>
      <c r="O8" s="69"/>
    </row>
    <row r="9" spans="1:15" x14ac:dyDescent="0.25">
      <c r="A9" s="13"/>
      <c r="B9" s="7"/>
      <c r="C9" s="7"/>
      <c r="D9" s="7"/>
      <c r="E9" s="8"/>
      <c r="F9" s="8"/>
      <c r="G9" s="8"/>
      <c r="H9" s="7"/>
      <c r="I9" s="8"/>
      <c r="J9" s="7"/>
      <c r="K9" s="8"/>
      <c r="L9" s="14"/>
      <c r="M9" s="52"/>
      <c r="N9" s="68"/>
      <c r="O9" s="69"/>
    </row>
    <row r="10" spans="1:15" ht="15.75" thickBot="1" x14ac:dyDescent="0.3">
      <c r="A10" s="6"/>
      <c r="B10" s="7"/>
      <c r="C10" s="7"/>
      <c r="D10" s="7"/>
      <c r="E10" s="8"/>
      <c r="F10" s="8"/>
      <c r="G10" s="8"/>
      <c r="H10" s="7"/>
      <c r="I10" s="8"/>
      <c r="J10" s="7"/>
      <c r="K10" s="8"/>
      <c r="L10" s="7"/>
      <c r="M10" s="52"/>
      <c r="N10" s="68"/>
      <c r="O10" s="69"/>
    </row>
    <row r="11" spans="1:15" x14ac:dyDescent="0.25">
      <c r="A11" s="75"/>
      <c r="B11" s="38" t="s">
        <v>2</v>
      </c>
      <c r="C11" s="76"/>
      <c r="D11" s="76"/>
      <c r="E11" s="38"/>
      <c r="F11" s="76"/>
      <c r="G11" s="38"/>
      <c r="H11" s="76"/>
      <c r="I11" s="38"/>
      <c r="J11" s="76"/>
      <c r="K11" s="38"/>
      <c r="L11" s="38"/>
      <c r="M11" s="77"/>
      <c r="N11" s="38" t="s">
        <v>3</v>
      </c>
      <c r="O11" s="78"/>
    </row>
    <row r="12" spans="1:15" x14ac:dyDescent="0.25">
      <c r="A12" s="79" t="s">
        <v>4</v>
      </c>
      <c r="B12" s="45" t="s">
        <v>5</v>
      </c>
      <c r="C12" s="45" t="s">
        <v>7</v>
      </c>
      <c r="D12" s="45" t="s">
        <v>8</v>
      </c>
      <c r="E12" s="45" t="s">
        <v>9</v>
      </c>
      <c r="F12" s="74" t="s">
        <v>37</v>
      </c>
      <c r="G12" s="45" t="s">
        <v>9</v>
      </c>
      <c r="H12" s="74" t="s">
        <v>38</v>
      </c>
      <c r="I12" s="45" t="s">
        <v>9</v>
      </c>
      <c r="J12" s="45" t="s">
        <v>12</v>
      </c>
      <c r="K12" s="45" t="s">
        <v>9</v>
      </c>
      <c r="L12" s="45" t="s">
        <v>40</v>
      </c>
      <c r="M12" s="45" t="s">
        <v>36</v>
      </c>
      <c r="N12" s="47" t="s">
        <v>13</v>
      </c>
      <c r="O12" s="80" t="s">
        <v>14</v>
      </c>
    </row>
    <row r="13" spans="1:15" ht="15.75" thickBot="1" x14ac:dyDescent="0.3">
      <c r="A13" s="97"/>
      <c r="B13" s="29"/>
      <c r="C13" s="30"/>
      <c r="D13" s="29"/>
      <c r="E13" s="29"/>
      <c r="F13" s="29" t="s">
        <v>18</v>
      </c>
      <c r="G13" s="29"/>
      <c r="H13" s="29" t="s">
        <v>18</v>
      </c>
      <c r="I13" s="29"/>
      <c r="J13" s="29"/>
      <c r="K13" s="29"/>
      <c r="L13" s="29" t="s">
        <v>39</v>
      </c>
      <c r="M13" s="98" t="s">
        <v>22</v>
      </c>
      <c r="N13" s="99" t="s">
        <v>23</v>
      </c>
      <c r="O13" s="100" t="s">
        <v>24</v>
      </c>
    </row>
    <row r="14" spans="1:15" ht="15.75" x14ac:dyDescent="0.25">
      <c r="A14" s="101" t="s">
        <v>43</v>
      </c>
      <c r="B14" s="111"/>
      <c r="C14" s="102">
        <v>6.2</v>
      </c>
      <c r="D14" s="103">
        <f>C14/4*6</f>
        <v>9.3000000000000007</v>
      </c>
      <c r="E14" s="104">
        <f>IF(D14&lt;&gt;0,INT(58.015*(11.5-D14)^1.81),0)</f>
        <v>241</v>
      </c>
      <c r="F14" s="103"/>
      <c r="G14" s="104">
        <f>IF(F14&lt;&gt;0,INT(0.14354*((F14*100)-220)^1.4),0)</f>
        <v>0</v>
      </c>
      <c r="H14" s="110">
        <v>7.79</v>
      </c>
      <c r="I14" s="104">
        <f>IF(H14&lt;&gt;0,INT(56.0211*(H14-2)^1.05),0)</f>
        <v>354</v>
      </c>
      <c r="J14" s="110">
        <v>1.38</v>
      </c>
      <c r="K14" s="104">
        <f>IF(J14&lt;&gt;0,INT(1.84523*((J14*100)-75)^1.348),0)</f>
        <v>491</v>
      </c>
      <c r="L14" s="105">
        <f>SUM(E14+G14+I14+K14)</f>
        <v>1086</v>
      </c>
      <c r="M14" s="111"/>
      <c r="N14" s="111"/>
      <c r="O14" s="112"/>
    </row>
    <row r="15" spans="1:15" ht="15.75" x14ac:dyDescent="0.25">
      <c r="A15" s="106" t="s">
        <v>86</v>
      </c>
      <c r="B15" s="59"/>
      <c r="C15" s="81">
        <v>6.05</v>
      </c>
      <c r="D15" s="82">
        <f>C15/4*6</f>
        <v>9.0749999999999993</v>
      </c>
      <c r="E15" s="83">
        <f>IF(D15&lt;&gt;0,INT(58.015*(11.5-D15)^1.81),0)</f>
        <v>288</v>
      </c>
      <c r="F15" s="82"/>
      <c r="G15" s="83">
        <f>IF(F15&lt;&gt;0,INT(0.14354*((F15*100)-220)^1.4),0)</f>
        <v>0</v>
      </c>
      <c r="H15" s="87">
        <v>6.94</v>
      </c>
      <c r="I15" s="83">
        <f>IF(H15&lt;&gt;0,INT(56.0211*(H15-2)^1.05),0)</f>
        <v>299</v>
      </c>
      <c r="J15" s="87">
        <v>1.3</v>
      </c>
      <c r="K15" s="83">
        <f>IF(J15&lt;&gt;0,INT(1.84523*((J15*100)-75)^1.348),0)</f>
        <v>409</v>
      </c>
      <c r="L15" s="84">
        <f>SUM(E15+G15+I15+K15)</f>
        <v>996</v>
      </c>
      <c r="M15" s="59"/>
      <c r="N15" s="59"/>
      <c r="O15" s="62"/>
    </row>
    <row r="16" spans="1:15" ht="15.75" x14ac:dyDescent="0.25">
      <c r="A16" s="106" t="s">
        <v>42</v>
      </c>
      <c r="B16" s="59"/>
      <c r="C16" s="81">
        <v>6.25</v>
      </c>
      <c r="D16" s="82">
        <f>C16/4*6</f>
        <v>9.375</v>
      </c>
      <c r="E16" s="83">
        <f>IF(D16&lt;&gt;0,INT(58.015*(11.5-D16)^1.81),0)</f>
        <v>227</v>
      </c>
      <c r="F16" s="82"/>
      <c r="G16" s="83">
        <f>IF(F16&lt;&gt;0,INT(0.14354*((F16*100)-220)^1.4),0)</f>
        <v>0</v>
      </c>
      <c r="H16" s="87">
        <v>7.81</v>
      </c>
      <c r="I16" s="83">
        <f>IF(H16&lt;&gt;0,INT(56.0211*(H16-2)^1.05),0)</f>
        <v>355</v>
      </c>
      <c r="J16" s="87">
        <v>1.3</v>
      </c>
      <c r="K16" s="83">
        <f>IF(J16&lt;&gt;0,INT(1.84523*((J16*100)-75)^1.348),0)</f>
        <v>409</v>
      </c>
      <c r="L16" s="84">
        <f>SUM(E16+G16+I16+K16)</f>
        <v>991</v>
      </c>
      <c r="M16" s="59"/>
      <c r="N16" s="59"/>
      <c r="O16" s="62"/>
    </row>
    <row r="17" spans="1:15" ht="15.75" x14ac:dyDescent="0.25">
      <c r="A17" s="106" t="s">
        <v>87</v>
      </c>
      <c r="B17" s="59"/>
      <c r="C17" s="81">
        <v>5.8</v>
      </c>
      <c r="D17" s="82">
        <f>C17/4*6</f>
        <v>8.6999999999999993</v>
      </c>
      <c r="E17" s="83">
        <f>IF(D17&lt;&gt;0,INT(58.015*(11.5-D17)^1.81),0)</f>
        <v>374</v>
      </c>
      <c r="F17" s="82">
        <v>4.3</v>
      </c>
      <c r="G17" s="83">
        <f>IF(F17&lt;&gt;0,INT(0.14354*((F17*100)-220)^1.4),0)</f>
        <v>255</v>
      </c>
      <c r="H17" s="87">
        <v>7.7</v>
      </c>
      <c r="I17" s="83">
        <f>IF(H17&lt;&gt;0,INT(56.0211*(H17-2)^1.05),0)</f>
        <v>348</v>
      </c>
      <c r="J17" s="87"/>
      <c r="K17" s="83">
        <f>IF(J17&lt;&gt;0,INT(1.84523*((J17*100)-75)^1.348),0)</f>
        <v>0</v>
      </c>
      <c r="L17" s="84">
        <f>SUM(E17+G17+I17+K17)</f>
        <v>977</v>
      </c>
      <c r="M17" s="59"/>
      <c r="N17" s="59"/>
      <c r="O17" s="62"/>
    </row>
    <row r="18" spans="1:15" ht="15.75" x14ac:dyDescent="0.25">
      <c r="A18" s="106" t="s">
        <v>81</v>
      </c>
      <c r="B18" s="59"/>
      <c r="C18" s="81">
        <v>6</v>
      </c>
      <c r="D18" s="82">
        <f>C18/4*6</f>
        <v>9</v>
      </c>
      <c r="E18" s="83">
        <f>IF(D18&lt;&gt;0,INT(58.015*(11.5-D18)^1.81),0)</f>
        <v>304</v>
      </c>
      <c r="F18" s="82"/>
      <c r="G18" s="83">
        <f>IF(F18&lt;&gt;0,INT(0.14354*((F18*100)-220)^1.4),0)</f>
        <v>0</v>
      </c>
      <c r="H18" s="87">
        <v>6.96</v>
      </c>
      <c r="I18" s="83">
        <f>IF(H18&lt;&gt;0,INT(56.0211*(H18-2)^1.05),0)</f>
        <v>301</v>
      </c>
      <c r="J18" s="87">
        <v>1.25</v>
      </c>
      <c r="K18" s="83">
        <f>IF(J18&lt;&gt;0,INT(1.84523*((J18*100)-75)^1.348),0)</f>
        <v>359</v>
      </c>
      <c r="L18" s="84">
        <f>SUM(E18+G18+I18+K18)</f>
        <v>964</v>
      </c>
      <c r="M18" s="59"/>
      <c r="N18" s="59"/>
      <c r="O18" s="62"/>
    </row>
    <row r="19" spans="1:15" ht="15.75" x14ac:dyDescent="0.25">
      <c r="A19" s="106" t="s">
        <v>83</v>
      </c>
      <c r="B19" s="59"/>
      <c r="C19" s="81">
        <v>6.4</v>
      </c>
      <c r="D19" s="82">
        <f>C19/4*6</f>
        <v>9.6000000000000014</v>
      </c>
      <c r="E19" s="83">
        <f>IF(D19&lt;&gt;0,INT(58.015*(11.5-D19)^1.81),0)</f>
        <v>185</v>
      </c>
      <c r="F19" s="82">
        <v>4.0999999999999996</v>
      </c>
      <c r="G19" s="83">
        <f>IF(F19&lt;&gt;0,INT(0.14354*((F19*100)-220)^1.4),0)</f>
        <v>222</v>
      </c>
      <c r="H19" s="87"/>
      <c r="I19" s="83">
        <f>IF(H19&lt;&gt;0,INT(56.0211*(H19-2)^1.05),0)</f>
        <v>0</v>
      </c>
      <c r="J19" s="87">
        <v>1.43</v>
      </c>
      <c r="K19" s="83">
        <f>IF(J19&lt;&gt;0,INT(1.84523*((J19*100)-75)^1.348),0)</f>
        <v>544</v>
      </c>
      <c r="L19" s="84">
        <f>SUM(E19+G19+I19+K19)</f>
        <v>951</v>
      </c>
      <c r="M19" s="59"/>
      <c r="N19" s="59"/>
      <c r="O19" s="62"/>
    </row>
    <row r="20" spans="1:15" ht="15.75" x14ac:dyDescent="0.25">
      <c r="A20" s="106" t="s">
        <v>79</v>
      </c>
      <c r="B20" s="59"/>
      <c r="C20" s="81">
        <v>6.1</v>
      </c>
      <c r="D20" s="82">
        <f>C20/4*6</f>
        <v>9.1499999999999986</v>
      </c>
      <c r="E20" s="83">
        <f>IF(D20&lt;&gt;0,INT(58.015*(11.5-D20)^1.81),0)</f>
        <v>272</v>
      </c>
      <c r="F20" s="82"/>
      <c r="G20" s="83">
        <f>IF(F20&lt;&gt;0,INT(0.14354*((F20*100)-220)^1.4),0)</f>
        <v>0</v>
      </c>
      <c r="H20" s="87">
        <v>7.1</v>
      </c>
      <c r="I20" s="83">
        <f>IF(H20&lt;&gt;0,INT(56.0211*(H20-2)^1.05),0)</f>
        <v>309</v>
      </c>
      <c r="J20" s="87">
        <v>1.25</v>
      </c>
      <c r="K20" s="83">
        <f>IF(J20&lt;&gt;0,INT(1.84523*((J20*100)-75)^1.348),0)</f>
        <v>359</v>
      </c>
      <c r="L20" s="84">
        <f>SUM(E20+G20+I20+K20)</f>
        <v>940</v>
      </c>
      <c r="M20" s="59"/>
      <c r="N20" s="59"/>
      <c r="O20" s="62"/>
    </row>
    <row r="21" spans="1:15" ht="15.75" x14ac:dyDescent="0.25">
      <c r="A21" s="106" t="s">
        <v>70</v>
      </c>
      <c r="B21" s="72"/>
      <c r="C21" s="81">
        <v>6.15</v>
      </c>
      <c r="D21" s="82">
        <f>C21/4*6</f>
        <v>9.2250000000000014</v>
      </c>
      <c r="E21" s="83">
        <f>IF(D21&lt;&gt;0,INT(58.015*(11.5-D21)^1.81),0)</f>
        <v>256</v>
      </c>
      <c r="F21" s="82"/>
      <c r="G21" s="83">
        <f>IF(F21&lt;&gt;0,INT(0.14354*((F21*100)-220)^1.4),0)</f>
        <v>0</v>
      </c>
      <c r="H21" s="82">
        <v>7.44</v>
      </c>
      <c r="I21" s="83">
        <f>IF(H21&lt;&gt;0,INT(56.0211*(H21-2)^1.05),0)</f>
        <v>331</v>
      </c>
      <c r="J21" s="82">
        <v>1.2</v>
      </c>
      <c r="K21" s="83">
        <f>IF(J21&lt;&gt;0,INT(1.84523*((J21*100)-75)^1.348),0)</f>
        <v>312</v>
      </c>
      <c r="L21" s="84">
        <f>SUM(E21+G21+I21+K21)</f>
        <v>899</v>
      </c>
      <c r="M21" s="59"/>
      <c r="N21" s="59"/>
      <c r="O21" s="62"/>
    </row>
    <row r="22" spans="1:15" ht="15.75" x14ac:dyDescent="0.25">
      <c r="A22" s="106" t="s">
        <v>78</v>
      </c>
      <c r="B22" s="59"/>
      <c r="C22" s="81">
        <v>6.25</v>
      </c>
      <c r="D22" s="82">
        <f>C22/4*6</f>
        <v>9.375</v>
      </c>
      <c r="E22" s="83">
        <f>IF(D22&lt;&gt;0,INT(58.015*(11.5-D22)^1.81),0)</f>
        <v>227</v>
      </c>
      <c r="F22" s="82"/>
      <c r="G22" s="83">
        <f>IF(F22&lt;&gt;0,INT(0.14354*((F22*100)-220)^1.4),0)</f>
        <v>0</v>
      </c>
      <c r="H22" s="87">
        <v>7.04</v>
      </c>
      <c r="I22" s="83">
        <f>IF(H22&lt;&gt;0,INT(56.0211*(H22-2)^1.05),0)</f>
        <v>306</v>
      </c>
      <c r="J22" s="87">
        <v>1.25</v>
      </c>
      <c r="K22" s="83">
        <f>IF(J22&lt;&gt;0,INT(1.84523*((J22*100)-75)^1.348),0)</f>
        <v>359</v>
      </c>
      <c r="L22" s="84">
        <f>SUM(E22+G22+I22+K22)</f>
        <v>892</v>
      </c>
      <c r="M22" s="59"/>
      <c r="N22" s="59"/>
      <c r="O22" s="62"/>
    </row>
    <row r="23" spans="1:15" ht="15.75" x14ac:dyDescent="0.25">
      <c r="A23" s="106" t="s">
        <v>74</v>
      </c>
      <c r="B23" s="89"/>
      <c r="C23" s="87">
        <v>6.15</v>
      </c>
      <c r="D23" s="82">
        <f>C23/4*6</f>
        <v>9.2250000000000014</v>
      </c>
      <c r="E23" s="83">
        <f>IF(D23&lt;&gt;0,INT(58.015*(11.5-D23)^1.81),0)</f>
        <v>256</v>
      </c>
      <c r="F23" s="87"/>
      <c r="G23" s="85">
        <f>IF(F23&lt;&gt;0,INT(0.14354*((F23*100)-220)^1.4),0)</f>
        <v>0</v>
      </c>
      <c r="H23" s="87">
        <v>6.16</v>
      </c>
      <c r="I23" s="83">
        <f>IF(H23&lt;&gt;0,INT(56.0211*(H23-2.5)^1.05),0)</f>
        <v>218</v>
      </c>
      <c r="J23" s="87">
        <v>1.3</v>
      </c>
      <c r="K23" s="85">
        <f>IF(J23&lt;&gt;0,INT(1.84523*((J23*100)-75)^1.348),0)</f>
        <v>409</v>
      </c>
      <c r="L23" s="85">
        <f>SUM(E23+G23+I23+K23)</f>
        <v>883</v>
      </c>
      <c r="M23" s="59"/>
      <c r="N23" s="59"/>
      <c r="O23" s="62"/>
    </row>
    <row r="24" spans="1:15" ht="15.75" x14ac:dyDescent="0.25">
      <c r="A24" s="106" t="s">
        <v>72</v>
      </c>
      <c r="B24" s="72"/>
      <c r="C24" s="81">
        <v>6.2</v>
      </c>
      <c r="D24" s="82">
        <f>C24/4*6</f>
        <v>9.3000000000000007</v>
      </c>
      <c r="E24" s="83">
        <f>IF(D24&lt;&gt;0,INT(58.015*(11.5-D24)^1.81),0)</f>
        <v>241</v>
      </c>
      <c r="F24" s="82"/>
      <c r="G24" s="83">
        <f>IF(F24&lt;&gt;0,INT(0.14354*((F24*100)-220)^1.4),0)</f>
        <v>0</v>
      </c>
      <c r="H24" s="82">
        <v>5.74</v>
      </c>
      <c r="I24" s="83">
        <f>IF(H24&lt;&gt;0,INT(56.0211*(H24-2)^1.05),0)</f>
        <v>223</v>
      </c>
      <c r="J24" s="82">
        <v>1.25</v>
      </c>
      <c r="K24" s="83">
        <f>IF(J24&lt;&gt;0,INT(1.84523*((J24*100)-75)^1.348),0)</f>
        <v>359</v>
      </c>
      <c r="L24" s="84">
        <f>SUM(E24+G24+I24+K24)</f>
        <v>823</v>
      </c>
      <c r="M24" s="59"/>
      <c r="N24" s="59"/>
      <c r="O24" s="62"/>
    </row>
    <row r="25" spans="1:15" ht="15.75" x14ac:dyDescent="0.25">
      <c r="A25" s="106" t="s">
        <v>84</v>
      </c>
      <c r="B25" s="59"/>
      <c r="C25" s="81">
        <v>6</v>
      </c>
      <c r="D25" s="82">
        <f>C25/4*6</f>
        <v>9</v>
      </c>
      <c r="E25" s="83">
        <f>IF(D25&lt;&gt;0,INT(58.015*(11.5-D25)^1.81),0)</f>
        <v>304</v>
      </c>
      <c r="F25" s="82">
        <v>3.95</v>
      </c>
      <c r="G25" s="83">
        <f>IF(F25&lt;&gt;0,INT(0.14354*((F25*100)-220)^1.4),0)</f>
        <v>198</v>
      </c>
      <c r="H25" s="87"/>
      <c r="I25" s="83">
        <f>IF(H25&lt;&gt;0,INT(56.0211*(H25-2)^1.05),0)</f>
        <v>0</v>
      </c>
      <c r="J25" s="87">
        <v>1.2</v>
      </c>
      <c r="K25" s="83">
        <f>IF(J25&lt;&gt;0,INT(1.84523*((J25*100)-75)^1.348),0)</f>
        <v>312</v>
      </c>
      <c r="L25" s="84">
        <f>SUM(E25+G25+I25+K25)</f>
        <v>814</v>
      </c>
      <c r="M25" s="59"/>
      <c r="N25" s="59"/>
      <c r="O25" s="62"/>
    </row>
    <row r="26" spans="1:15" ht="15.75" x14ac:dyDescent="0.25">
      <c r="A26" s="106" t="s">
        <v>62</v>
      </c>
      <c r="B26" s="89"/>
      <c r="C26" s="87">
        <v>6.25</v>
      </c>
      <c r="D26" s="87">
        <f>C26/4*6</f>
        <v>9.375</v>
      </c>
      <c r="E26" s="85">
        <f>IF(D26&lt;&gt;0,INT(58.015*(11.5-D26)^1.81),0)</f>
        <v>227</v>
      </c>
      <c r="F26" s="87"/>
      <c r="G26" s="85">
        <f>IF(F26&lt;&gt;0,INT(0.14354*((F26*100)-220)^1.4),0)</f>
        <v>0</v>
      </c>
      <c r="H26" s="87">
        <v>7.04</v>
      </c>
      <c r="I26" s="83">
        <f>IF(H26&lt;&gt;0,INT(56.0211*(H26-2.5)^1.05),0)</f>
        <v>274</v>
      </c>
      <c r="J26" s="87">
        <v>1.2</v>
      </c>
      <c r="K26" s="85">
        <f>IF(J26&lt;&gt;0,INT(1.84523*((J26*100)-75)^1.348),0)</f>
        <v>312</v>
      </c>
      <c r="L26" s="85">
        <f>SUM(E26+G26+I26+K26)</f>
        <v>813</v>
      </c>
      <c r="M26" s="59"/>
      <c r="N26" s="59"/>
      <c r="O26" s="62"/>
    </row>
    <row r="27" spans="1:15" ht="15.75" x14ac:dyDescent="0.25">
      <c r="A27" s="106" t="s">
        <v>52</v>
      </c>
      <c r="B27" s="89"/>
      <c r="C27" s="81">
        <v>6</v>
      </c>
      <c r="D27" s="82">
        <f>C27/4*6</f>
        <v>9</v>
      </c>
      <c r="E27" s="83">
        <f>IF(D27&lt;&gt;0,INT(58.015*(11.5-D27)^1.81),0)</f>
        <v>304</v>
      </c>
      <c r="F27" s="82"/>
      <c r="G27" s="83">
        <f>IF(F27&lt;&gt;0,INT(0.14354*((F27*100)-220)^1.4),0)</f>
        <v>0</v>
      </c>
      <c r="H27" s="82">
        <v>6.43</v>
      </c>
      <c r="I27" s="83">
        <f>IF(H27&lt;&gt;0,INT(56.0211*(H27-2.5)^1.05),0)</f>
        <v>235</v>
      </c>
      <c r="J27" s="82">
        <v>1.1499999999999999</v>
      </c>
      <c r="K27" s="83">
        <f>IF(J27&lt;&gt;0,INT(1.84523*((J27*100)-75)^1.348),0)</f>
        <v>266</v>
      </c>
      <c r="L27" s="84">
        <f>SUM(E27+G27+I27+K27)</f>
        <v>805</v>
      </c>
      <c r="M27" s="70"/>
      <c r="N27" s="71"/>
      <c r="O27" s="80"/>
    </row>
    <row r="28" spans="1:15" ht="15.75" x14ac:dyDescent="0.25">
      <c r="A28" s="106" t="s">
        <v>46</v>
      </c>
      <c r="B28" s="59"/>
      <c r="C28" s="81">
        <v>6.1</v>
      </c>
      <c r="D28" s="82">
        <f>C28/4*6</f>
        <v>9.1499999999999986</v>
      </c>
      <c r="E28" s="83">
        <f>IF(D28&lt;&gt;0,INT(58.015*(11.5-D28)^1.81),0)</f>
        <v>272</v>
      </c>
      <c r="F28" s="82">
        <v>3.8</v>
      </c>
      <c r="G28" s="83">
        <f>IF(F28&lt;&gt;0,INT(0.14354*((F28*100)-220)^1.4),0)</f>
        <v>174</v>
      </c>
      <c r="H28" s="87">
        <v>7.82</v>
      </c>
      <c r="I28" s="83">
        <f>IF(H28&lt;&gt;0,INT(56.0211*(H28-2)^1.05),0)</f>
        <v>356</v>
      </c>
      <c r="J28" s="87"/>
      <c r="K28" s="83">
        <f>IF(J28&lt;&gt;0,INT(1.84523*((J28*100)-75)^1.348),0)</f>
        <v>0</v>
      </c>
      <c r="L28" s="84">
        <f>SUM(E28+G28+I28+K28)</f>
        <v>802</v>
      </c>
      <c r="M28" s="59"/>
      <c r="N28" s="59"/>
      <c r="O28" s="62"/>
    </row>
    <row r="29" spans="1:15" ht="15.75" x14ac:dyDescent="0.25">
      <c r="A29" s="106" t="s">
        <v>80</v>
      </c>
      <c r="B29" s="59"/>
      <c r="C29" s="81">
        <v>6.2</v>
      </c>
      <c r="D29" s="82">
        <f>C29/4*6</f>
        <v>9.3000000000000007</v>
      </c>
      <c r="E29" s="83">
        <f>IF(D29&lt;&gt;0,INT(58.015*(11.5-D29)^1.81),0)</f>
        <v>241</v>
      </c>
      <c r="F29" s="82"/>
      <c r="G29" s="83">
        <f>IF(F29&lt;&gt;0,INT(0.14354*((F29*100)-220)^1.4),0)</f>
        <v>0</v>
      </c>
      <c r="H29" s="87">
        <v>5.31</v>
      </c>
      <c r="I29" s="83">
        <f>IF(H29&lt;&gt;0,INT(56.0211*(H29-2)^1.05),0)</f>
        <v>196</v>
      </c>
      <c r="J29" s="87">
        <v>1.25</v>
      </c>
      <c r="K29" s="83">
        <f>IF(J29&lt;&gt;0,INT(1.84523*((J29*100)-75)^1.348),0)</f>
        <v>359</v>
      </c>
      <c r="L29" s="84">
        <f>SUM(E29+G29+I29+K29)</f>
        <v>796</v>
      </c>
      <c r="M29" s="59"/>
      <c r="N29" s="59"/>
      <c r="O29" s="62"/>
    </row>
    <row r="30" spans="1:15" ht="15.75" x14ac:dyDescent="0.25">
      <c r="A30" s="106" t="s">
        <v>58</v>
      </c>
      <c r="B30" s="89"/>
      <c r="C30" s="81">
        <v>6.6</v>
      </c>
      <c r="D30" s="82">
        <f>C30/4*6</f>
        <v>9.8999999999999986</v>
      </c>
      <c r="E30" s="83">
        <f>IF(D30&lt;&gt;0,INT(58.015*(11.5-D30)^1.81),0)</f>
        <v>135</v>
      </c>
      <c r="F30" s="82"/>
      <c r="G30" s="83">
        <f>IF(F30&lt;&gt;0,INT(0.14354*((F30*100)-220)^1.4),0)</f>
        <v>0</v>
      </c>
      <c r="H30" s="82">
        <v>5.76</v>
      </c>
      <c r="I30" s="83">
        <f>IF(H30&lt;&gt;0,INT(56.0211*(H30-2.5)^1.05),0)</f>
        <v>193</v>
      </c>
      <c r="J30" s="82">
        <v>1.35</v>
      </c>
      <c r="K30" s="83">
        <f>IF(J30&lt;&gt;0,INT(1.84523*((J30*100)-75)^1.348),0)</f>
        <v>460</v>
      </c>
      <c r="L30" s="84">
        <f>SUM(E30+G30+I30+K30)</f>
        <v>788</v>
      </c>
      <c r="M30" s="59"/>
      <c r="N30" s="59"/>
      <c r="O30" s="62"/>
    </row>
    <row r="31" spans="1:15" ht="15.75" x14ac:dyDescent="0.25">
      <c r="A31" s="106" t="s">
        <v>53</v>
      </c>
      <c r="B31" s="89"/>
      <c r="C31" s="87">
        <v>6.2</v>
      </c>
      <c r="D31" s="82">
        <f>C31/4*6</f>
        <v>9.3000000000000007</v>
      </c>
      <c r="E31" s="83">
        <f>IF(D31&lt;&gt;0,INT(58.015*(11.5-D31)^1.81),0)</f>
        <v>241</v>
      </c>
      <c r="F31" s="87"/>
      <c r="G31" s="85">
        <f>IF(F31&lt;&gt;0,INT(0.14354*((F31*100)-220)^1.4),0)</f>
        <v>0</v>
      </c>
      <c r="H31" s="87">
        <v>7</v>
      </c>
      <c r="I31" s="83">
        <f>IF(H31&lt;&gt;0,INT(56.0211*(H31-2.5)^1.05),0)</f>
        <v>271</v>
      </c>
      <c r="J31" s="87">
        <v>1.1499999999999999</v>
      </c>
      <c r="K31" s="85">
        <f>IF(J31&lt;&gt;0,INT(1.84523*((J31*100)-75)^1.348),0)</f>
        <v>266</v>
      </c>
      <c r="L31" s="85">
        <f>SUM(E31+G31+I31+K31)</f>
        <v>778</v>
      </c>
      <c r="M31" s="70"/>
      <c r="N31" s="71"/>
      <c r="O31" s="91"/>
    </row>
    <row r="32" spans="1:15" ht="15.75" x14ac:dyDescent="0.25">
      <c r="A32" s="106" t="s">
        <v>50</v>
      </c>
      <c r="B32" s="89"/>
      <c r="C32" s="81">
        <v>6.35</v>
      </c>
      <c r="D32" s="82">
        <f>C32/4*6</f>
        <v>9.5249999999999986</v>
      </c>
      <c r="E32" s="83">
        <f>IF(D32&lt;&gt;0,INT(58.015*(11.5-D32)^1.81),0)</f>
        <v>198</v>
      </c>
      <c r="F32" s="82">
        <v>4.0999999999999996</v>
      </c>
      <c r="G32" s="83">
        <f>IF(F32&lt;&gt;0,INT(0.14354*((F32*100)-220)^1.4),0)</f>
        <v>222</v>
      </c>
      <c r="H32" s="82">
        <v>8.33</v>
      </c>
      <c r="I32" s="83">
        <f>IF(H32&lt;&gt;0,INT(56.0211*(H32-2.5)^1.05),0)</f>
        <v>356</v>
      </c>
      <c r="J32" s="82"/>
      <c r="K32" s="83">
        <f>IF(J32&lt;&gt;0,INT(1.84523*((J32*100)-75)^1.348),0)</f>
        <v>0</v>
      </c>
      <c r="L32" s="84">
        <f>SUM(E32+G32+I32+K32)</f>
        <v>776</v>
      </c>
      <c r="M32" s="70"/>
      <c r="N32" s="71"/>
      <c r="O32" s="80"/>
    </row>
    <row r="33" spans="1:15" ht="15.75" x14ac:dyDescent="0.25">
      <c r="A33" s="106" t="s">
        <v>82</v>
      </c>
      <c r="B33" s="59"/>
      <c r="C33" s="81">
        <v>6.25</v>
      </c>
      <c r="D33" s="82">
        <f>C33/4*6</f>
        <v>9.375</v>
      </c>
      <c r="E33" s="83">
        <f>IF(D33&lt;&gt;0,INT(58.015*(11.5-D33)^1.81),0)</f>
        <v>227</v>
      </c>
      <c r="F33" s="82"/>
      <c r="G33" s="83">
        <f>IF(F33&lt;&gt;0,INT(0.14354*((F33*100)-220)^1.4),0)</f>
        <v>0</v>
      </c>
      <c r="H33" s="87">
        <v>6.68</v>
      </c>
      <c r="I33" s="83">
        <f>IF(H33&lt;&gt;0,INT(56.0211*(H33-2)^1.05),0)</f>
        <v>283</v>
      </c>
      <c r="J33" s="87">
        <v>1.1499999999999999</v>
      </c>
      <c r="K33" s="83">
        <f>IF(J33&lt;&gt;0,INT(1.84523*((J33*100)-75)^1.348),0)</f>
        <v>266</v>
      </c>
      <c r="L33" s="84">
        <f>SUM(E33+G33+I33+K33)</f>
        <v>776</v>
      </c>
      <c r="M33" s="59"/>
      <c r="N33" s="59"/>
      <c r="O33" s="62"/>
    </row>
    <row r="34" spans="1:15" ht="15.75" x14ac:dyDescent="0.25">
      <c r="A34" s="106" t="s">
        <v>67</v>
      </c>
      <c r="B34" s="59"/>
      <c r="C34" s="90">
        <v>5.9</v>
      </c>
      <c r="D34" s="82">
        <f>C34/4*6</f>
        <v>8.8500000000000014</v>
      </c>
      <c r="E34" s="83">
        <f>IF(D34&lt;&gt;0,INT(58.015*(11.5-D34)^1.81),0)</f>
        <v>338</v>
      </c>
      <c r="F34" s="82">
        <v>3.1</v>
      </c>
      <c r="G34" s="83">
        <f>IF(F34&lt;&gt;0,INT(0.14354*((F34*100)-220)^1.4),0)</f>
        <v>78</v>
      </c>
      <c r="H34" s="82">
        <v>7.88</v>
      </c>
      <c r="I34" s="83">
        <f>IF(H34&lt;&gt;0,INT(56.0211*(H34-2)^1.05),0)</f>
        <v>359</v>
      </c>
      <c r="J34" s="108"/>
      <c r="K34" s="83">
        <f>IF(J34&lt;&gt;0,INT(1.84523*((J34*100)-75)^1.348),0)</f>
        <v>0</v>
      </c>
      <c r="L34" s="84">
        <f>SUM(E34+G34+I34+K34)</f>
        <v>775</v>
      </c>
      <c r="M34" s="59"/>
      <c r="N34" s="59"/>
      <c r="O34" s="62"/>
    </row>
    <row r="35" spans="1:15" ht="15.75" x14ac:dyDescent="0.25">
      <c r="A35" s="106" t="s">
        <v>44</v>
      </c>
      <c r="B35" s="59"/>
      <c r="C35" s="81">
        <v>6.6</v>
      </c>
      <c r="D35" s="82">
        <f>C35/4*6</f>
        <v>9.8999999999999986</v>
      </c>
      <c r="E35" s="83">
        <f>IF(D35&lt;&gt;0,INT(58.015*(11.5-D35)^1.81),0)</f>
        <v>135</v>
      </c>
      <c r="F35" s="82"/>
      <c r="G35" s="83">
        <f>IF(F35&lt;&gt;0,INT(0.14354*((F35*100)-220)^1.4),0)</f>
        <v>0</v>
      </c>
      <c r="H35" s="87">
        <v>6.52</v>
      </c>
      <c r="I35" s="83">
        <f>IF(H35&lt;&gt;0,INT(56.0211*(H35-2)^1.05),0)</f>
        <v>273</v>
      </c>
      <c r="J35" s="87">
        <v>1.25</v>
      </c>
      <c r="K35" s="83">
        <f>IF(J35&lt;&gt;0,INT(1.84523*((J35*100)-75)^1.348),0)</f>
        <v>359</v>
      </c>
      <c r="L35" s="84">
        <f>SUM(E35+G35+I35+K35)</f>
        <v>767</v>
      </c>
      <c r="M35" s="59"/>
      <c r="N35" s="59"/>
      <c r="O35" s="62"/>
    </row>
    <row r="36" spans="1:15" ht="15.75" x14ac:dyDescent="0.25">
      <c r="A36" s="106" t="s">
        <v>77</v>
      </c>
      <c r="B36" s="89"/>
      <c r="C36" s="81">
        <v>6.3</v>
      </c>
      <c r="D36" s="82">
        <f>C36/4*6</f>
        <v>9.4499999999999993</v>
      </c>
      <c r="E36" s="83">
        <f>IF(D36&lt;&gt;0,INT(58.015*(11.5-D36)^1.81),0)</f>
        <v>212</v>
      </c>
      <c r="F36" s="82"/>
      <c r="G36" s="83">
        <f>IF(F36&lt;&gt;0,INT(0.14354*((F36*100)-220)^1.4),0)</f>
        <v>0</v>
      </c>
      <c r="H36" s="82">
        <v>5.28</v>
      </c>
      <c r="I36" s="83">
        <f>IF(H36&lt;&gt;0,INT(56.0211*(H36-2)^1.05),0)</f>
        <v>194</v>
      </c>
      <c r="J36" s="82">
        <v>1.25</v>
      </c>
      <c r="K36" s="83">
        <f>IF(J36&lt;&gt;0,INT(1.84523*((J36*100)-75)^1.348),0)</f>
        <v>359</v>
      </c>
      <c r="L36" s="84">
        <f>SUM(E36+G36+I36+K36)</f>
        <v>765</v>
      </c>
      <c r="M36" s="59"/>
      <c r="N36" s="59"/>
      <c r="O36" s="62"/>
    </row>
    <row r="37" spans="1:15" ht="15.75" x14ac:dyDescent="0.25">
      <c r="A37" s="106" t="s">
        <v>69</v>
      </c>
      <c r="B37" s="72"/>
      <c r="C37" s="87">
        <v>6.2</v>
      </c>
      <c r="D37" s="87">
        <f>C37/4*6</f>
        <v>9.3000000000000007</v>
      </c>
      <c r="E37" s="85">
        <f>IF(D37&lt;&gt;0,INT(58.015*(11.5-D37)^1.81),0)</f>
        <v>241</v>
      </c>
      <c r="F37" s="87">
        <v>4.45</v>
      </c>
      <c r="G37" s="85">
        <f>IF(F37&lt;&gt;0,INT(0.14354*((F37*100)-220)^1.4),0)</f>
        <v>281</v>
      </c>
      <c r="H37" s="87">
        <v>6.07</v>
      </c>
      <c r="I37" s="83">
        <f>IF(H37&lt;&gt;0,INT(56.0211*(H37-2.5)^1.05),0)</f>
        <v>213</v>
      </c>
      <c r="J37" s="87"/>
      <c r="K37" s="85">
        <f>IF(J37&lt;&gt;0,INT(1.84523*((J37*100)-75)^1.348),0)</f>
        <v>0</v>
      </c>
      <c r="L37" s="85">
        <f>SUM(E37+G37+I37+K37)</f>
        <v>735</v>
      </c>
      <c r="M37" s="59"/>
      <c r="N37" s="59"/>
      <c r="O37" s="62"/>
    </row>
    <row r="38" spans="1:15" ht="15.75" x14ac:dyDescent="0.25">
      <c r="A38" s="106" t="s">
        <v>61</v>
      </c>
      <c r="B38" s="89"/>
      <c r="C38" s="81">
        <v>6.45</v>
      </c>
      <c r="D38" s="82">
        <f>C38/4*6</f>
        <v>9.6750000000000007</v>
      </c>
      <c r="E38" s="83">
        <f>IF(D38&lt;&gt;0,INT(58.015*(11.5-D38)^1.81),0)</f>
        <v>172</v>
      </c>
      <c r="F38" s="82">
        <v>4.1500000000000004</v>
      </c>
      <c r="G38" s="83">
        <f>IF(F38&lt;&gt;0,INT(0.14354*((F38*100)-220)^1.4),0)</f>
        <v>230</v>
      </c>
      <c r="H38" s="82"/>
      <c r="I38" s="83">
        <f>IF(H38&lt;&gt;0,INT(56.0211*(H38-2.5)^1.05),0)</f>
        <v>0</v>
      </c>
      <c r="J38" s="82">
        <v>1.2</v>
      </c>
      <c r="K38" s="83">
        <f>IF(J38&lt;&gt;0,INT(1.84523*((J38*100)-75)^1.348),0)</f>
        <v>312</v>
      </c>
      <c r="L38" s="84">
        <f>SUM(E38+G38+I38+K38)</f>
        <v>714</v>
      </c>
      <c r="M38" s="59"/>
      <c r="N38" s="59"/>
      <c r="O38" s="62"/>
    </row>
    <row r="39" spans="1:15" ht="15.75" x14ac:dyDescent="0.25">
      <c r="A39" s="106" t="s">
        <v>73</v>
      </c>
      <c r="B39" s="72"/>
      <c r="C39" s="87">
        <v>6.15</v>
      </c>
      <c r="D39" s="87">
        <f>C39/4*6</f>
        <v>9.2250000000000014</v>
      </c>
      <c r="E39" s="85">
        <f>IF(D39&lt;&gt;0,INT(58.015*(11.5-D39)^1.81),0)</f>
        <v>256</v>
      </c>
      <c r="F39" s="87">
        <v>3.65</v>
      </c>
      <c r="G39" s="85">
        <f>IF(F39&lt;&gt;0,INT(0.14354*((F39*100)-220)^1.4),0)</f>
        <v>152</v>
      </c>
      <c r="H39" s="87">
        <v>7.51</v>
      </c>
      <c r="I39" s="83">
        <f>IF(H39&lt;&gt;0,INT(56.0211*(H39-2.5)^1.05),0)</f>
        <v>304</v>
      </c>
      <c r="J39" s="87"/>
      <c r="K39" s="85">
        <f>IF(J39&lt;&gt;0,INT(1.84523*((J39*100)-75)^1.348),0)</f>
        <v>0</v>
      </c>
      <c r="L39" s="85">
        <f>SUM(E39+G39+I39+K39)</f>
        <v>712</v>
      </c>
      <c r="M39" s="59"/>
      <c r="N39" s="59"/>
      <c r="O39" s="62"/>
    </row>
    <row r="40" spans="1:15" ht="15.75" x14ac:dyDescent="0.25">
      <c r="A40" s="106" t="s">
        <v>60</v>
      </c>
      <c r="B40" s="89"/>
      <c r="C40" s="87">
        <v>6.3</v>
      </c>
      <c r="D40" s="87">
        <f>C40/4*6</f>
        <v>9.4499999999999993</v>
      </c>
      <c r="E40" s="83">
        <f>IF(D40&lt;&gt;0,INT(58.015*(11.5-D40)^1.81),0)</f>
        <v>212</v>
      </c>
      <c r="F40" s="87"/>
      <c r="G40" s="85">
        <f>IF(F40&lt;&gt;0,INT(0.14354*((F40*100)-220)^1.4),0)</f>
        <v>0</v>
      </c>
      <c r="H40" s="87">
        <v>7.25</v>
      </c>
      <c r="I40" s="83">
        <f>IF(H40&lt;&gt;0,INT(56.0211*(H40-2.5)^1.05),0)</f>
        <v>287</v>
      </c>
      <c r="J40" s="87">
        <v>1.05</v>
      </c>
      <c r="K40" s="85">
        <f>IF(J40&lt;&gt;0,INT(1.84523*((J40*100)-75)^1.348),0)</f>
        <v>180</v>
      </c>
      <c r="L40" s="85">
        <f>SUM(E40+G40+I40+K40)</f>
        <v>679</v>
      </c>
      <c r="M40" s="59"/>
      <c r="N40" s="59"/>
      <c r="O40" s="62"/>
    </row>
    <row r="41" spans="1:15" ht="15.75" x14ac:dyDescent="0.25">
      <c r="A41" s="106" t="s">
        <v>59</v>
      </c>
      <c r="B41" s="89"/>
      <c r="C41" s="81">
        <v>6.65</v>
      </c>
      <c r="D41" s="82">
        <f>C41/4*6</f>
        <v>9.9750000000000014</v>
      </c>
      <c r="E41" s="83">
        <f>IF(D41&lt;&gt;0,INT(58.015*(11.5-D41)^1.81),0)</f>
        <v>124</v>
      </c>
      <c r="F41" s="82"/>
      <c r="G41" s="83">
        <f>IF(F41&lt;&gt;0,INT(0.14354*((F41*100)-220)^1.4),0)</f>
        <v>0</v>
      </c>
      <c r="H41" s="82">
        <v>6.81</v>
      </c>
      <c r="I41" s="83">
        <f>IF(H41&lt;&gt;0,INT(56.0211*(H41-2.5)^1.05),0)</f>
        <v>259</v>
      </c>
      <c r="J41" s="82">
        <v>1.1499999999999999</v>
      </c>
      <c r="K41" s="83">
        <f>IF(J41&lt;&gt;0,INT(1.84523*((J41*100)-75)^1.348),0)</f>
        <v>266</v>
      </c>
      <c r="L41" s="84">
        <f>SUM(E41+G41+I41+K41)</f>
        <v>649</v>
      </c>
      <c r="M41" s="59"/>
      <c r="N41" s="59"/>
      <c r="O41" s="62"/>
    </row>
    <row r="42" spans="1:15" ht="15.75" x14ac:dyDescent="0.25">
      <c r="A42" s="106" t="s">
        <v>68</v>
      </c>
      <c r="B42" s="89"/>
      <c r="C42" s="81">
        <v>6.3</v>
      </c>
      <c r="D42" s="82">
        <f>C42/4*6</f>
        <v>9.4499999999999993</v>
      </c>
      <c r="E42" s="83">
        <f>IF(D42&lt;&gt;0,INT(58.015*(11.5-D42)^1.81),0)</f>
        <v>212</v>
      </c>
      <c r="F42" s="82">
        <v>3.85</v>
      </c>
      <c r="G42" s="83">
        <f>IF(F42&lt;&gt;0,INT(0.14354*((F42*100)-220)^1.4),0)</f>
        <v>182</v>
      </c>
      <c r="H42" s="82">
        <v>6.62</v>
      </c>
      <c r="I42" s="83">
        <f>IF(H42&lt;&gt;0,INT(56.0211*(H42-2.5)^1.05),0)</f>
        <v>247</v>
      </c>
      <c r="J42" s="82"/>
      <c r="K42" s="83">
        <f>IF(J42&lt;&gt;0,INT(1.84523*((J42*100)-75)^1.348),0)</f>
        <v>0</v>
      </c>
      <c r="L42" s="84">
        <f>SUM(E42+G42+I42+K42)</f>
        <v>641</v>
      </c>
      <c r="M42" s="59"/>
      <c r="N42" s="59"/>
      <c r="O42" s="62"/>
    </row>
    <row r="43" spans="1:15" ht="15.75" x14ac:dyDescent="0.25">
      <c r="A43" s="106" t="s">
        <v>45</v>
      </c>
      <c r="B43" s="59"/>
      <c r="C43" s="81">
        <v>6.3</v>
      </c>
      <c r="D43" s="82">
        <f>C43/4*6</f>
        <v>9.4499999999999993</v>
      </c>
      <c r="E43" s="83">
        <f>IF(D43&lt;&gt;0,INT(58.015*(11.5-D43)^1.81),0)</f>
        <v>212</v>
      </c>
      <c r="F43" s="82">
        <v>3.5</v>
      </c>
      <c r="G43" s="83">
        <f>IF(F43&lt;&gt;0,INT(0.14354*((F43*100)-220)^1.4),0)</f>
        <v>130</v>
      </c>
      <c r="H43" s="87">
        <v>6.46</v>
      </c>
      <c r="I43" s="83">
        <f>IF(H43&lt;&gt;0,INT(56.0211*(H43-2)^1.05),0)</f>
        <v>269</v>
      </c>
      <c r="J43" s="87"/>
      <c r="K43" s="83">
        <f>IF(J43&lt;&gt;0,INT(1.84523*((J43*100)-75)^1.348),0)</f>
        <v>0</v>
      </c>
      <c r="L43" s="84">
        <f>SUM(E43+G43+I43+K43)</f>
        <v>611</v>
      </c>
      <c r="M43" s="59"/>
      <c r="N43" s="59"/>
      <c r="O43" s="62"/>
    </row>
    <row r="44" spans="1:15" ht="15.75" x14ac:dyDescent="0.25">
      <c r="A44" s="106" t="s">
        <v>65</v>
      </c>
      <c r="B44" s="89"/>
      <c r="C44" s="87">
        <v>6.4</v>
      </c>
      <c r="D44" s="87">
        <f>C44/4*6</f>
        <v>9.6000000000000014</v>
      </c>
      <c r="E44" s="85">
        <f>IF(D44&lt;&gt;0,INT(58.015*(11.5-D44)^1.81),0)</f>
        <v>185</v>
      </c>
      <c r="F44" s="87">
        <v>3.85</v>
      </c>
      <c r="G44" s="85">
        <f>IF(F44&lt;&gt;0,INT(0.14354*((F44*100)-220)^1.4),0)</f>
        <v>182</v>
      </c>
      <c r="H44" s="87">
        <v>5.94</v>
      </c>
      <c r="I44" s="83">
        <f>IF(H44&lt;&gt;0,INT(56.0211*(H44-2.5)^1.05),0)</f>
        <v>204</v>
      </c>
      <c r="J44" s="87"/>
      <c r="K44" s="85">
        <f>IF(J44&lt;&gt;0,INT(1.84523*((J44*100)-75)^1.348),0)</f>
        <v>0</v>
      </c>
      <c r="L44" s="85">
        <f>SUM(E44+G44+I44+K44)</f>
        <v>571</v>
      </c>
      <c r="M44" s="59"/>
      <c r="N44" s="59"/>
      <c r="O44" s="62"/>
    </row>
    <row r="45" spans="1:15" ht="15.75" x14ac:dyDescent="0.25">
      <c r="A45" s="106" t="s">
        <v>88</v>
      </c>
      <c r="B45" s="59"/>
      <c r="C45" s="81">
        <v>6.75</v>
      </c>
      <c r="D45" s="82">
        <f>C45/4*6</f>
        <v>10.125</v>
      </c>
      <c r="E45" s="83">
        <f>IF(D45&lt;&gt;0,INT(58.015*(11.5-D45)^1.81),0)</f>
        <v>103</v>
      </c>
      <c r="F45" s="82">
        <v>3.35</v>
      </c>
      <c r="G45" s="83">
        <f>IF(F45&lt;&gt;0,INT(0.14354*((F45*100)-220)^1.4),0)</f>
        <v>110</v>
      </c>
      <c r="H45" s="87">
        <v>7.56</v>
      </c>
      <c r="I45" s="83">
        <f>IF(H45&lt;&gt;0,INT(56.0211*(H45-2)^1.05),0)</f>
        <v>339</v>
      </c>
      <c r="J45" s="87"/>
      <c r="K45" s="83">
        <f>IF(J45&lt;&gt;0,INT(1.84523*((J45*100)-75)^1.348),0)</f>
        <v>0</v>
      </c>
      <c r="L45" s="84">
        <f>SUM(E45+G45+I45+K45)</f>
        <v>552</v>
      </c>
      <c r="M45" s="59"/>
      <c r="N45" s="59"/>
      <c r="O45" s="62"/>
    </row>
    <row r="46" spans="1:15" ht="15.75" x14ac:dyDescent="0.25">
      <c r="A46" s="106" t="s">
        <v>89</v>
      </c>
      <c r="B46" s="59"/>
      <c r="C46" s="81">
        <v>6.5</v>
      </c>
      <c r="D46" s="82">
        <f>C46/4*6</f>
        <v>9.75</v>
      </c>
      <c r="E46" s="83">
        <f>IF(D46&lt;&gt;0,INT(58.015*(11.5-D46)^1.81),0)</f>
        <v>159</v>
      </c>
      <c r="F46" s="82">
        <v>3.65</v>
      </c>
      <c r="G46" s="83">
        <f>IF(F46&lt;&gt;0,INT(0.14354*((F46*100)-220)^1.4),0)</f>
        <v>152</v>
      </c>
      <c r="H46" s="87"/>
      <c r="I46" s="83">
        <f>IF(H46&lt;&gt;0,INT(56.0211*(H46-2)^1.05),0)</f>
        <v>0</v>
      </c>
      <c r="J46" s="87">
        <v>1.1000000000000001</v>
      </c>
      <c r="K46" s="83">
        <f>IF(J46&lt;&gt;0,INT(1.84523*((J46*100)-75)^1.348),0)</f>
        <v>222</v>
      </c>
      <c r="L46" s="84">
        <f>SUM(E46+G46+I46+K46)</f>
        <v>533</v>
      </c>
      <c r="M46" s="59"/>
      <c r="N46" s="59"/>
      <c r="O46" s="62"/>
    </row>
    <row r="47" spans="1:15" ht="15.75" x14ac:dyDescent="0.25">
      <c r="A47" s="106" t="s">
        <v>63</v>
      </c>
      <c r="B47" s="59"/>
      <c r="C47" s="90">
        <v>7</v>
      </c>
      <c r="D47" s="82">
        <f>C47/4*6</f>
        <v>10.5</v>
      </c>
      <c r="E47" s="83">
        <f>IF(D47&lt;&gt;0,INT(58.015*(11.5-D47)^1.81),0)</f>
        <v>58</v>
      </c>
      <c r="F47" s="82">
        <v>3.35</v>
      </c>
      <c r="G47" s="83">
        <f>IF(F47&lt;&gt;0,INT(0.14354*((F47*100)-220)^1.4),0)</f>
        <v>110</v>
      </c>
      <c r="H47" s="87">
        <v>7.4</v>
      </c>
      <c r="I47" s="83">
        <f>IF(H47&lt;&gt;0,INT(56.0211*(H47-2)^1.05),0)</f>
        <v>329</v>
      </c>
      <c r="J47" s="108"/>
      <c r="K47" s="83">
        <f>IF(J47&lt;&gt;0,INT(1.84523*((J47*100)-75)^1.348),0)</f>
        <v>0</v>
      </c>
      <c r="L47" s="84">
        <f>SUM(E47+G47+I47+K47)</f>
        <v>497</v>
      </c>
      <c r="M47" s="59"/>
      <c r="N47" s="59"/>
      <c r="O47" s="62"/>
    </row>
    <row r="48" spans="1:15" ht="15.75" x14ac:dyDescent="0.25">
      <c r="A48" s="106" t="s">
        <v>57</v>
      </c>
      <c r="B48" s="89"/>
      <c r="C48" s="81">
        <v>7.5</v>
      </c>
      <c r="D48" s="82">
        <f>C48/4*6</f>
        <v>11.25</v>
      </c>
      <c r="E48" s="83">
        <f>IF(D48&lt;&gt;0,INT(58.015*(11.5-D48)^1.81),0)</f>
        <v>4</v>
      </c>
      <c r="F48" s="82"/>
      <c r="G48" s="83">
        <f>IF(F48&lt;&gt;0,INT(0.14354*((F48*100)-220)^1.4),0)</f>
        <v>0</v>
      </c>
      <c r="H48" s="82">
        <v>7.13</v>
      </c>
      <c r="I48" s="83">
        <f>IF(H48&lt;&gt;0,INT(56.0211*(H48-2.5)^1.05),0)</f>
        <v>280</v>
      </c>
      <c r="J48" s="82">
        <v>1.05</v>
      </c>
      <c r="K48" s="83">
        <f>IF(J48&lt;&gt;0,INT(1.84523*((J48*100)-75)^1.348),0)</f>
        <v>180</v>
      </c>
      <c r="L48" s="84">
        <f>SUM(E48+G48+I48+K48)</f>
        <v>464</v>
      </c>
      <c r="M48" s="72"/>
      <c r="N48" s="73"/>
      <c r="O48" s="92"/>
    </row>
    <row r="49" spans="1:15" ht="15.75" x14ac:dyDescent="0.25">
      <c r="A49" s="106" t="s">
        <v>76</v>
      </c>
      <c r="B49" s="89"/>
      <c r="C49" s="88">
        <v>6.9</v>
      </c>
      <c r="D49" s="88">
        <f>C49/4*6</f>
        <v>10.350000000000001</v>
      </c>
      <c r="E49" s="86">
        <f>IF(D49&lt;&gt;0,INT(58.015*(11.5-D49)^1.81),0)</f>
        <v>74</v>
      </c>
      <c r="F49" s="87">
        <v>3.55</v>
      </c>
      <c r="G49" s="85">
        <f>IF(F49&lt;&gt;0,INT(0.14354*((F49*100)-220)^1.4),0)</f>
        <v>137</v>
      </c>
      <c r="H49" s="87">
        <v>5.98</v>
      </c>
      <c r="I49" s="83">
        <f>IF(H49&lt;&gt;0,INT(56.0211*(H49-2)^1.05),0)</f>
        <v>238</v>
      </c>
      <c r="J49" s="87"/>
      <c r="K49" s="85">
        <f>IF(J49&lt;&gt;0,INT(1.84523*((J49*100)-75)^1.348),0)</f>
        <v>0</v>
      </c>
      <c r="L49" s="85">
        <f>SUM(E49+G49+I49+K49)</f>
        <v>449</v>
      </c>
      <c r="M49" s="59"/>
      <c r="N49" s="59"/>
      <c r="O49" s="62"/>
    </row>
    <row r="50" spans="1:15" ht="15.75" x14ac:dyDescent="0.25">
      <c r="A50" s="106" t="s">
        <v>66</v>
      </c>
      <c r="B50" s="72"/>
      <c r="C50" s="81">
        <v>7.1</v>
      </c>
      <c r="D50" s="82">
        <f>C50/4*6</f>
        <v>10.649999999999999</v>
      </c>
      <c r="E50" s="83">
        <f>IF(D50&lt;&gt;0,INT(58.015*(11.5-D50)^1.81),0)</f>
        <v>43</v>
      </c>
      <c r="F50" s="82">
        <v>3.25</v>
      </c>
      <c r="G50" s="83">
        <f>IF(F50&lt;&gt;0,INT(0.14354*((F50*100)-220)^1.4),0)</f>
        <v>96</v>
      </c>
      <c r="H50" s="82">
        <v>6.32</v>
      </c>
      <c r="I50" s="83">
        <f>IF(H50&lt;&gt;0,INT(56.0211*(H50-2.5)^1.05),0)</f>
        <v>228</v>
      </c>
      <c r="J50" s="82"/>
      <c r="K50" s="83">
        <f>IF(J50&lt;&gt;0,INT(1.84523*((J50*100)-75)^1.348),0)</f>
        <v>0</v>
      </c>
      <c r="L50" s="84">
        <f>SUM(E50+G50+I50+K50)</f>
        <v>367</v>
      </c>
      <c r="M50" s="59"/>
      <c r="N50" s="59"/>
      <c r="O50" s="62"/>
    </row>
    <row r="51" spans="1:15" ht="15.75" x14ac:dyDescent="0.25">
      <c r="A51" s="106" t="s">
        <v>75</v>
      </c>
      <c r="B51" s="72"/>
      <c r="C51" s="81">
        <v>6.8</v>
      </c>
      <c r="D51" s="82">
        <f>C51/4*6</f>
        <v>10.199999999999999</v>
      </c>
      <c r="E51" s="83">
        <f>IF(D51&lt;&gt;0,INT(58.015*(11.5-D51)^1.81),0)</f>
        <v>93</v>
      </c>
      <c r="F51" s="82">
        <v>3.05</v>
      </c>
      <c r="G51" s="83">
        <f>IF(F51&lt;&gt;0,INT(0.14354*((F51*100)-220)^1.4),0)</f>
        <v>72</v>
      </c>
      <c r="H51" s="82">
        <v>4.9400000000000004</v>
      </c>
      <c r="I51" s="83">
        <f>IF(H51&lt;&gt;0,INT(56.0211*(H51-2)^1.05),0)</f>
        <v>173</v>
      </c>
      <c r="J51" s="82"/>
      <c r="K51" s="83">
        <f>IF(J51&lt;&gt;0,INT(1.84523*((J51*100)-75)^1.348),0)</f>
        <v>0</v>
      </c>
      <c r="L51" s="84">
        <f>SUM(E51+G51+I51+K51)</f>
        <v>338</v>
      </c>
      <c r="M51" s="59"/>
      <c r="N51" s="59"/>
      <c r="O51" s="62"/>
    </row>
    <row r="52" spans="1:15" ht="15.75" x14ac:dyDescent="0.25">
      <c r="A52" s="106" t="s">
        <v>49</v>
      </c>
      <c r="B52" s="89"/>
      <c r="C52" s="81"/>
      <c r="D52" s="82">
        <f>C52/4*6</f>
        <v>0</v>
      </c>
      <c r="E52" s="83">
        <f>IF(D52&lt;&gt;0,INT(58.015*(11.5-D52)^1.81),0)</f>
        <v>0</v>
      </c>
      <c r="F52" s="82"/>
      <c r="G52" s="83">
        <f>IF(F52&lt;&gt;0,INT(0.14354*((F52*100)-220)^1.4),0)</f>
        <v>0</v>
      </c>
      <c r="H52" s="82"/>
      <c r="I52" s="83">
        <f>IF(H52&lt;&gt;0,INT(56.0211*(H52-2.5)^1.05),0)</f>
        <v>0</v>
      </c>
      <c r="J52" s="82"/>
      <c r="K52" s="83">
        <f>IF(J52&lt;&gt;0,INT(1.84523*((J52*100)-75)^1.348),0)</f>
        <v>0</v>
      </c>
      <c r="L52" s="84">
        <f>SUM(E52+G52+I52+K52)</f>
        <v>0</v>
      </c>
      <c r="M52" s="70"/>
      <c r="N52" s="71"/>
      <c r="O52" s="80"/>
    </row>
    <row r="53" spans="1:15" ht="15.75" x14ac:dyDescent="0.25">
      <c r="A53" s="106" t="s">
        <v>51</v>
      </c>
      <c r="B53" s="89"/>
      <c r="C53" s="87"/>
      <c r="D53" s="87">
        <f>C53/4*6</f>
        <v>0</v>
      </c>
      <c r="E53" s="85">
        <f>IF(D53&lt;&gt;0,INT(58.015*(11.5-D53)^1.81),0)</f>
        <v>0</v>
      </c>
      <c r="F53" s="87"/>
      <c r="G53" s="85">
        <f>IF(F53&lt;&gt;0,INT(0.14354*((F53*100)-220)^1.4),0)</f>
        <v>0</v>
      </c>
      <c r="H53" s="88"/>
      <c r="I53" s="83">
        <f>IF(H53&lt;&gt;0,INT(56.0211*(H53-2.5)^1.05),0)</f>
        <v>0</v>
      </c>
      <c r="J53" s="87"/>
      <c r="K53" s="85">
        <f>IF(J53&lt;&gt;0,INT(1.84523*((J53*100)-75)^1.348),0)</f>
        <v>0</v>
      </c>
      <c r="L53" s="85">
        <f>SUM(E53+G53+I53+K53)</f>
        <v>0</v>
      </c>
      <c r="M53" s="70"/>
      <c r="N53" s="71"/>
      <c r="O53" s="80"/>
    </row>
    <row r="54" spans="1:15" ht="15.75" x14ac:dyDescent="0.25">
      <c r="A54" s="106" t="s">
        <v>54</v>
      </c>
      <c r="B54" s="89"/>
      <c r="C54" s="81"/>
      <c r="D54" s="82">
        <f>C54/4*6</f>
        <v>0</v>
      </c>
      <c r="E54" s="83">
        <f>IF(D54&lt;&gt;0,INT(58.015*(11.5-D54)^1.81),0)</f>
        <v>0</v>
      </c>
      <c r="F54" s="82"/>
      <c r="G54" s="83">
        <f>IF(F54&lt;&gt;0,INT(0.14354*((F54*100)-220)^1.4),0)</f>
        <v>0</v>
      </c>
      <c r="H54" s="82"/>
      <c r="I54" s="83">
        <f>IF(H54&lt;&gt;0,INT(56.0211*(H54-2.5)^1.05),0)</f>
        <v>0</v>
      </c>
      <c r="J54" s="82"/>
      <c r="K54" s="83">
        <f>IF(J54&lt;&gt;0,INT(1.84523*((J54*100)-75)^1.348),0)</f>
        <v>0</v>
      </c>
      <c r="L54" s="84">
        <f>SUM(E54+G54+I54+K54)</f>
        <v>0</v>
      </c>
      <c r="M54" s="70"/>
      <c r="N54" s="71"/>
      <c r="O54" s="91"/>
    </row>
    <row r="55" spans="1:15" ht="15.75" x14ac:dyDescent="0.25">
      <c r="A55" s="106" t="s">
        <v>55</v>
      </c>
      <c r="B55" s="89"/>
      <c r="C55" s="87"/>
      <c r="D55" s="87">
        <f>C55/4*6</f>
        <v>0</v>
      </c>
      <c r="E55" s="85">
        <f>IF(D55&lt;&gt;0,INT(58.015*(11.5-D55)^1.81),0)</f>
        <v>0</v>
      </c>
      <c r="F55" s="87"/>
      <c r="G55" s="85">
        <f>IF(F55&lt;&gt;0,INT(0.14354*((F55*100)-220)^1.4),0)</f>
        <v>0</v>
      </c>
      <c r="H55" s="87"/>
      <c r="I55" s="83">
        <f>IF(H55&lt;&gt;0,INT(56.0211*(H55-2.5)^1.05),0)</f>
        <v>0</v>
      </c>
      <c r="J55" s="87"/>
      <c r="K55" s="85">
        <f>IF(J55&lt;&gt;0,INT(1.84523*((J55*100)-75)^1.348),0)</f>
        <v>0</v>
      </c>
      <c r="L55" s="85">
        <f>SUM(E55+G55+I55+K55)</f>
        <v>0</v>
      </c>
      <c r="M55" s="70"/>
      <c r="N55" s="71"/>
      <c r="O55" s="91"/>
    </row>
    <row r="56" spans="1:15" ht="15.75" x14ac:dyDescent="0.25">
      <c r="A56" s="106" t="s">
        <v>56</v>
      </c>
      <c r="B56" s="89"/>
      <c r="C56" s="87"/>
      <c r="D56" s="87">
        <f>C56/4*6</f>
        <v>0</v>
      </c>
      <c r="E56" s="85">
        <f>IF(D56&lt;&gt;0,INT(58.015*(11.5-D56)^1.81),0)</f>
        <v>0</v>
      </c>
      <c r="F56" s="87"/>
      <c r="G56" s="85">
        <f>IF(F56&lt;&gt;0,INT(0.14354*((F56*100)-220)^1.4),0)</f>
        <v>0</v>
      </c>
      <c r="H56" s="87"/>
      <c r="I56" s="83">
        <f>IF(H56&lt;&gt;0,INT(56.0211*(H56-2.5)^1.05),0)</f>
        <v>0</v>
      </c>
      <c r="J56" s="87"/>
      <c r="K56" s="85">
        <f>IF(J56&lt;&gt;0,INT(1.84523*((J56*100)-75)^1.348),0)</f>
        <v>0</v>
      </c>
      <c r="L56" s="85">
        <f>SUM(E56+G56+I56+K56)</f>
        <v>0</v>
      </c>
      <c r="M56" s="70"/>
      <c r="N56" s="47"/>
      <c r="O56" s="91"/>
    </row>
    <row r="57" spans="1:15" ht="15.75" x14ac:dyDescent="0.25">
      <c r="A57" s="106" t="s">
        <v>64</v>
      </c>
      <c r="B57" s="89"/>
      <c r="C57" s="81"/>
      <c r="D57" s="82">
        <f>C57/4*6</f>
        <v>0</v>
      </c>
      <c r="E57" s="83">
        <f>IF(D57&lt;&gt;0,INT(58.015*(11.5-D57)^1.81),0)</f>
        <v>0</v>
      </c>
      <c r="F57" s="82"/>
      <c r="G57" s="83">
        <f>IF(F57&lt;&gt;0,INT(0.14354*((F57*100)-220)^1.4),0)</f>
        <v>0</v>
      </c>
      <c r="H57" s="82"/>
      <c r="I57" s="83">
        <f>IF(H57&lt;&gt;0,INT(56.0211*(H57-2.5)^1.05),0)</f>
        <v>0</v>
      </c>
      <c r="J57" s="82"/>
      <c r="K57" s="83">
        <f>IF(J57&lt;&gt;0,INT(1.84523*((J57*100)-75)^1.348),0)</f>
        <v>0</v>
      </c>
      <c r="L57" s="84">
        <f>SUM(E57+G57+I57+K57)</f>
        <v>0</v>
      </c>
      <c r="M57" s="59"/>
      <c r="N57" s="59"/>
      <c r="O57" s="62"/>
    </row>
    <row r="58" spans="1:15" ht="15.75" x14ac:dyDescent="0.25">
      <c r="A58" s="106" t="s">
        <v>71</v>
      </c>
      <c r="B58" s="89"/>
      <c r="C58" s="81"/>
      <c r="D58" s="82">
        <f>C58/4*6</f>
        <v>0</v>
      </c>
      <c r="E58" s="83">
        <f>IF(D58&lt;&gt;0,INT(58.015*(11.5-D58)^1.81),0)</f>
        <v>0</v>
      </c>
      <c r="F58" s="82"/>
      <c r="G58" s="83">
        <f>IF(F58&lt;&gt;0,INT(0.14354*((F58*100)-220)^1.4),0)</f>
        <v>0</v>
      </c>
      <c r="H58" s="82"/>
      <c r="I58" s="83">
        <f>IF(H58&lt;&gt;0,INT(56.0211*(H58-2.5)^1.05),0)</f>
        <v>0</v>
      </c>
      <c r="J58" s="82"/>
      <c r="K58" s="83">
        <f>IF(J58&lt;&gt;0,INT(1.84523*((J58*100)-75)^1.348),0)</f>
        <v>0</v>
      </c>
      <c r="L58" s="84">
        <f>SUM(E58+G58+I58+K58)</f>
        <v>0</v>
      </c>
      <c r="M58" s="59"/>
      <c r="N58" s="59"/>
      <c r="O58" s="62"/>
    </row>
    <row r="59" spans="1:15" ht="16.5" thickBot="1" x14ac:dyDescent="0.3">
      <c r="A59" s="107" t="s">
        <v>85</v>
      </c>
      <c r="B59" s="48"/>
      <c r="C59" s="96"/>
      <c r="D59" s="93">
        <f>C59/4*6</f>
        <v>0</v>
      </c>
      <c r="E59" s="94">
        <f>IF(D59&lt;&gt;0,INT(58.015*(11.5-D59)^1.81),0)</f>
        <v>0</v>
      </c>
      <c r="F59" s="93"/>
      <c r="G59" s="94">
        <f>IF(F59&lt;&gt;0,INT(0.14354*((F59*100)-220)^1.4),0)</f>
        <v>0</v>
      </c>
      <c r="H59" s="109"/>
      <c r="I59" s="94">
        <f>IF(H59&lt;&gt;0,INT(56.0211*(H59-2)^1.05),0)</f>
        <v>0</v>
      </c>
      <c r="J59" s="109"/>
      <c r="K59" s="94">
        <f>IF(J59&lt;&gt;0,INT(1.84523*((J59*100)-75)^1.348),0)</f>
        <v>0</v>
      </c>
      <c r="L59" s="95">
        <f>SUM(E59+G59+I59+K59)</f>
        <v>0</v>
      </c>
      <c r="M59" s="48"/>
      <c r="N59" s="48"/>
      <c r="O59" s="64"/>
    </row>
  </sheetData>
  <sortState ref="A14:O59">
    <sortCondition descending="1" ref="L14:L59"/>
  </sortState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4"/>
  <sheetViews>
    <sheetView workbookViewId="0">
      <selection activeCell="N15" sqref="N15"/>
    </sheetView>
  </sheetViews>
  <sheetFormatPr defaultRowHeight="15" x14ac:dyDescent="0.25"/>
  <cols>
    <col min="1" max="1" width="17" customWidth="1"/>
    <col min="3" max="3" width="4.7109375" customWidth="1"/>
    <col min="4" max="4" width="14.28515625" customWidth="1"/>
    <col min="5" max="5" width="12.7109375" customWidth="1"/>
    <col min="6" max="6" width="10.28515625" customWidth="1"/>
    <col min="7" max="7" width="11.28515625" customWidth="1"/>
  </cols>
  <sheetData>
    <row r="3" spans="1:12" ht="15.75" thickBot="1" x14ac:dyDescent="0.3"/>
    <row r="4" spans="1:12" ht="23.25" x14ac:dyDescent="0.35">
      <c r="A4" s="1" t="s">
        <v>34</v>
      </c>
      <c r="B4" s="2"/>
      <c r="C4" s="2"/>
      <c r="D4" s="2"/>
      <c r="E4" s="4"/>
      <c r="F4" s="3"/>
      <c r="G4" s="3"/>
      <c r="H4" s="3"/>
      <c r="I4" s="2"/>
      <c r="J4" s="2"/>
      <c r="K4" s="2"/>
      <c r="L4" s="50"/>
    </row>
    <row r="5" spans="1:12" x14ac:dyDescent="0.25">
      <c r="A5" s="6"/>
      <c r="B5" s="7"/>
      <c r="C5" s="7"/>
      <c r="D5" s="7"/>
      <c r="E5" s="9"/>
      <c r="F5" s="8"/>
      <c r="G5" s="8"/>
      <c r="H5" s="8"/>
      <c r="I5" s="7"/>
      <c r="J5" s="7"/>
      <c r="K5" s="7"/>
      <c r="L5" s="51"/>
    </row>
    <row r="6" spans="1:12" ht="23.25" x14ac:dyDescent="0.35">
      <c r="A6" s="10" t="s">
        <v>0</v>
      </c>
      <c r="B6" s="11"/>
      <c r="C6" s="7"/>
      <c r="D6" s="7"/>
      <c r="E6" s="12"/>
      <c r="F6" s="12" t="s">
        <v>35</v>
      </c>
      <c r="G6" s="52"/>
      <c r="H6" s="12" t="s">
        <v>1</v>
      </c>
      <c r="I6" s="7"/>
      <c r="J6" s="7"/>
      <c r="K6" s="7"/>
      <c r="L6" s="51"/>
    </row>
    <row r="7" spans="1:12" x14ac:dyDescent="0.25">
      <c r="A7" s="13">
        <v>40612</v>
      </c>
      <c r="B7" s="7"/>
      <c r="C7" s="7"/>
      <c r="D7" s="7"/>
      <c r="E7" s="9"/>
      <c r="F7" s="8"/>
      <c r="G7" s="8"/>
      <c r="H7" s="8"/>
      <c r="I7" s="7"/>
      <c r="J7" s="7"/>
      <c r="K7" s="7"/>
      <c r="L7" s="51"/>
    </row>
    <row r="8" spans="1:12" ht="15.75" thickBot="1" x14ac:dyDescent="0.3">
      <c r="A8" s="6"/>
      <c r="B8" s="7"/>
      <c r="C8" s="7"/>
      <c r="D8" s="7"/>
      <c r="E8" s="9"/>
      <c r="F8" s="8"/>
      <c r="G8" s="8"/>
      <c r="H8" s="8"/>
      <c r="I8" s="7"/>
      <c r="J8" s="7"/>
      <c r="K8" s="7"/>
      <c r="L8" s="51"/>
    </row>
    <row r="9" spans="1:12" x14ac:dyDescent="0.25">
      <c r="A9" s="15"/>
      <c r="B9" s="16" t="s">
        <v>2</v>
      </c>
      <c r="C9" s="17"/>
      <c r="D9" s="17"/>
      <c r="E9" s="18"/>
      <c r="F9" s="19"/>
      <c r="G9" s="19"/>
      <c r="H9" s="20"/>
      <c r="I9" s="21"/>
      <c r="J9" s="19"/>
      <c r="K9" s="19"/>
      <c r="L9" s="53"/>
    </row>
    <row r="10" spans="1:12" x14ac:dyDescent="0.25">
      <c r="A10" s="22" t="s">
        <v>4</v>
      </c>
      <c r="B10" s="23" t="s">
        <v>5</v>
      </c>
      <c r="C10" s="24" t="s">
        <v>6</v>
      </c>
      <c r="D10" s="24" t="s">
        <v>7</v>
      </c>
      <c r="E10" s="25"/>
      <c r="F10" s="26" t="s">
        <v>10</v>
      </c>
      <c r="G10" s="26"/>
      <c r="H10" s="27"/>
      <c r="I10" s="28"/>
      <c r="J10" s="26" t="s">
        <v>11</v>
      </c>
      <c r="K10" s="26"/>
      <c r="L10" s="54"/>
    </row>
    <row r="11" spans="1:12" ht="15.75" thickBot="1" x14ac:dyDescent="0.3">
      <c r="A11" s="22"/>
      <c r="B11" s="29"/>
      <c r="C11" s="30"/>
      <c r="D11" s="30"/>
      <c r="E11" s="31" t="s">
        <v>15</v>
      </c>
      <c r="F11" s="29" t="s">
        <v>16</v>
      </c>
      <c r="G11" s="29" t="s">
        <v>17</v>
      </c>
      <c r="H11" s="29" t="s">
        <v>18</v>
      </c>
      <c r="I11" s="29" t="s">
        <v>19</v>
      </c>
      <c r="J11" s="29" t="s">
        <v>20</v>
      </c>
      <c r="K11" s="29" t="s">
        <v>21</v>
      </c>
      <c r="L11" s="49" t="s">
        <v>18</v>
      </c>
    </row>
    <row r="12" spans="1:12" x14ac:dyDescent="0.25">
      <c r="A12" s="32" t="s">
        <v>25</v>
      </c>
      <c r="B12" s="33">
        <v>97</v>
      </c>
      <c r="C12" s="34"/>
      <c r="D12" s="35"/>
      <c r="E12" s="37"/>
      <c r="F12" s="38"/>
      <c r="G12" s="38"/>
      <c r="H12" s="36"/>
      <c r="I12" s="36"/>
      <c r="J12" s="36"/>
      <c r="K12" s="36"/>
      <c r="L12" s="55"/>
    </row>
    <row r="13" spans="1:12" x14ac:dyDescent="0.25">
      <c r="A13" s="39" t="s">
        <v>26</v>
      </c>
      <c r="B13" s="40">
        <v>96</v>
      </c>
      <c r="C13" s="41"/>
      <c r="D13" s="42"/>
      <c r="E13" s="44"/>
      <c r="F13" s="45"/>
      <c r="G13" s="45"/>
      <c r="H13" s="43"/>
      <c r="I13" s="43"/>
      <c r="J13" s="43"/>
      <c r="K13" s="43"/>
      <c r="L13" s="56"/>
    </row>
    <row r="14" spans="1:12" x14ac:dyDescent="0.25">
      <c r="A14" s="39" t="s">
        <v>27</v>
      </c>
      <c r="B14" s="40">
        <v>96</v>
      </c>
      <c r="C14" s="41"/>
      <c r="D14" s="41"/>
      <c r="E14" s="44"/>
      <c r="F14" s="45"/>
      <c r="G14" s="45"/>
      <c r="H14" s="43"/>
      <c r="I14" s="43"/>
      <c r="J14" s="43"/>
      <c r="K14" s="43"/>
      <c r="L14" s="56"/>
    </row>
    <row r="15" spans="1:12" x14ac:dyDescent="0.25">
      <c r="A15" s="39" t="s">
        <v>28</v>
      </c>
      <c r="B15" s="40">
        <v>97</v>
      </c>
      <c r="C15" s="41"/>
      <c r="D15" s="41"/>
      <c r="E15" s="44"/>
      <c r="F15" s="45"/>
      <c r="G15" s="45"/>
      <c r="H15" s="43"/>
      <c r="I15" s="43"/>
      <c r="J15" s="43"/>
      <c r="K15" s="43"/>
      <c r="L15" s="56"/>
    </row>
    <row r="16" spans="1:12" x14ac:dyDescent="0.25">
      <c r="A16" s="39" t="s">
        <v>29</v>
      </c>
      <c r="B16" s="46">
        <v>97</v>
      </c>
      <c r="C16" s="46"/>
      <c r="D16" s="41"/>
      <c r="E16" s="44"/>
      <c r="F16" s="45"/>
      <c r="G16" s="45"/>
      <c r="H16" s="43"/>
      <c r="I16" s="43"/>
      <c r="J16" s="43"/>
      <c r="K16" s="43"/>
      <c r="L16" s="56"/>
    </row>
    <row r="17" spans="1:12" x14ac:dyDescent="0.25">
      <c r="A17" s="39" t="s">
        <v>30</v>
      </c>
      <c r="B17" s="40">
        <v>97</v>
      </c>
      <c r="C17" s="41"/>
      <c r="D17" s="41"/>
      <c r="E17" s="44"/>
      <c r="F17" s="45"/>
      <c r="G17" s="45"/>
      <c r="H17" s="43"/>
      <c r="I17" s="43"/>
      <c r="J17" s="43"/>
      <c r="K17" s="43"/>
      <c r="L17" s="56"/>
    </row>
    <row r="18" spans="1:12" x14ac:dyDescent="0.25">
      <c r="A18" s="39" t="s">
        <v>31</v>
      </c>
      <c r="B18" s="40">
        <v>97</v>
      </c>
      <c r="C18" s="41"/>
      <c r="D18" s="41"/>
      <c r="E18" s="44"/>
      <c r="F18" s="45"/>
      <c r="G18" s="45"/>
      <c r="H18" s="43"/>
      <c r="I18" s="43"/>
      <c r="J18" s="43"/>
      <c r="K18" s="43"/>
      <c r="L18" s="56"/>
    </row>
    <row r="19" spans="1:12" x14ac:dyDescent="0.25">
      <c r="A19" s="39" t="s">
        <v>32</v>
      </c>
      <c r="B19" s="40"/>
      <c r="C19" s="41"/>
      <c r="D19" s="41"/>
      <c r="E19" s="44"/>
      <c r="F19" s="45"/>
      <c r="G19" s="45"/>
      <c r="H19" s="43"/>
      <c r="I19" s="43"/>
      <c r="J19" s="43"/>
      <c r="K19" s="43"/>
      <c r="L19" s="56"/>
    </row>
    <row r="20" spans="1:12" x14ac:dyDescent="0.25">
      <c r="A20" s="39" t="s">
        <v>33</v>
      </c>
      <c r="B20" s="57"/>
      <c r="C20" s="57"/>
      <c r="D20" s="57"/>
      <c r="E20" s="58"/>
      <c r="F20" s="57"/>
      <c r="G20" s="57"/>
      <c r="H20" s="59"/>
      <c r="I20" s="57"/>
      <c r="J20" s="57"/>
      <c r="K20" s="57"/>
      <c r="L20" s="60"/>
    </row>
    <row r="21" spans="1:12" x14ac:dyDescent="0.25">
      <c r="A21" s="61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62"/>
    </row>
    <row r="22" spans="1:12" x14ac:dyDescent="0.25">
      <c r="A22" s="61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62"/>
    </row>
    <row r="23" spans="1:12" x14ac:dyDescent="0.25">
      <c r="A23" s="61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62"/>
    </row>
    <row r="24" spans="1:12" ht="15.75" thickBot="1" x14ac:dyDescent="0.3">
      <c r="A24" s="63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64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Gorazd RAJHER</dc:creator>
  <cp:lastModifiedBy>Gorazd</cp:lastModifiedBy>
  <cp:lastPrinted>2011-03-10T09:55:22Z</cp:lastPrinted>
  <dcterms:created xsi:type="dcterms:W3CDTF">2011-03-10T08:50:06Z</dcterms:created>
  <dcterms:modified xsi:type="dcterms:W3CDTF">2017-01-27T13:00:04Z</dcterms:modified>
</cp:coreProperties>
</file>